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G:\ESFA\Financial Aid\2-FA Operations\25-26\1-Policies &amp; Procedures\Section 8_Student Budgets\"/>
    </mc:Choice>
  </mc:AlternateContent>
  <xr:revisionPtr revIDLastSave="0" documentId="13_ncr:1_{CA151477-FB54-4C5E-A348-8BD017EF7B9B}" xr6:coauthVersionLast="47" xr6:coauthVersionMax="47" xr10:uidLastSave="{00000000-0000-0000-0000-000000000000}"/>
  <bookViews>
    <workbookView xWindow="14320" yWindow="-13030" windowWidth="16160" windowHeight="12660" tabRatio="694" firstSheet="4" activeTab="6" xr2:uid="{00000000-000D-0000-FFFF-FFFF00000000}"/>
  </bookViews>
  <sheets>
    <sheet name="COA Information" sheetId="1" r:id="rId1"/>
    <sheet name="In-State Budget" sheetId="17" r:id="rId2"/>
    <sheet name="Out-Of-State Budget" sheetId="18" r:id="rId3"/>
    <sheet name="Prorations" sheetId="19" r:id="rId4"/>
    <sheet name="Non-Standard Components" sheetId="11" r:id="rId5"/>
    <sheet name="SCP - Pell COA" sheetId="16" r:id="rId6"/>
    <sheet name="Student Facing COA" sheetId="20"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1" i="20" l="1"/>
  <c r="K60" i="20"/>
  <c r="K59" i="20"/>
  <c r="K58" i="20"/>
  <c r="K57" i="20"/>
  <c r="K56" i="20"/>
  <c r="G61" i="20"/>
  <c r="G60" i="20"/>
  <c r="G59" i="20"/>
  <c r="G58" i="20"/>
  <c r="G57" i="20"/>
  <c r="G56" i="20"/>
  <c r="T50" i="20"/>
  <c r="P50" i="20"/>
  <c r="K50" i="20"/>
  <c r="G50" i="20"/>
  <c r="T48" i="20"/>
  <c r="P48" i="20"/>
  <c r="T49" i="20"/>
  <c r="P49" i="20"/>
  <c r="K49" i="20"/>
  <c r="T47" i="20"/>
  <c r="P47" i="20"/>
  <c r="K47" i="20"/>
  <c r="T46" i="20"/>
  <c r="P46" i="20"/>
  <c r="K46" i="20"/>
  <c r="T45" i="20"/>
  <c r="P45" i="20"/>
  <c r="K45" i="20"/>
  <c r="T39" i="20"/>
  <c r="T38" i="20"/>
  <c r="T37" i="20"/>
  <c r="T36" i="20"/>
  <c r="T35" i="20"/>
  <c r="T34" i="20"/>
  <c r="P39" i="20"/>
  <c r="P38" i="20"/>
  <c r="P37" i="20"/>
  <c r="P36" i="20"/>
  <c r="P35" i="20"/>
  <c r="P34" i="20"/>
  <c r="K39" i="20"/>
  <c r="K38" i="20"/>
  <c r="K37" i="20"/>
  <c r="K36" i="20"/>
  <c r="K35" i="20"/>
  <c r="K34" i="20"/>
  <c r="G48" i="20"/>
  <c r="G49" i="20"/>
  <c r="G47" i="20"/>
  <c r="G46" i="20"/>
  <c r="G45" i="20"/>
  <c r="G39" i="20"/>
  <c r="G38" i="20"/>
  <c r="G37" i="20"/>
  <c r="G36" i="20"/>
  <c r="G35" i="20"/>
  <c r="G34" i="20"/>
  <c r="H19" i="18" l="1"/>
  <c r="D19" i="18"/>
  <c r="D5" i="18"/>
  <c r="E25" i="18"/>
  <c r="E24" i="18"/>
  <c r="H33" i="17"/>
  <c r="H32" i="17"/>
  <c r="G32" i="17"/>
  <c r="F32" i="17"/>
  <c r="E32" i="17"/>
  <c r="H31" i="17"/>
  <c r="G31" i="17"/>
  <c r="F31" i="17"/>
  <c r="E31" i="17"/>
  <c r="H26" i="17"/>
  <c r="H25" i="17"/>
  <c r="G25" i="17"/>
  <c r="F25" i="17"/>
  <c r="E25" i="17"/>
  <c r="E24" i="17"/>
  <c r="H24" i="17"/>
  <c r="G24" i="17"/>
  <c r="F24" i="17"/>
  <c r="G32" i="18"/>
  <c r="F32" i="18"/>
  <c r="E32" i="18"/>
  <c r="E31" i="18"/>
  <c r="G31" i="18"/>
  <c r="F31" i="18"/>
  <c r="G25" i="18"/>
  <c r="F25" i="18"/>
  <c r="G24" i="18"/>
  <c r="F24" i="18"/>
  <c r="H5" i="18"/>
  <c r="M7" i="18" s="1"/>
  <c r="G5" i="18"/>
  <c r="M6" i="18" s="1"/>
  <c r="F5" i="18"/>
  <c r="E5" i="18"/>
  <c r="M4" i="18" s="1"/>
  <c r="I22" i="19"/>
  <c r="J20" i="19"/>
  <c r="C22" i="11"/>
  <c r="C20" i="11"/>
  <c r="C19" i="11"/>
  <c r="C18" i="11"/>
  <c r="C17" i="11"/>
  <c r="M4" i="17"/>
  <c r="I6" i="19" s="1"/>
  <c r="H20" i="19" s="1"/>
  <c r="I8" i="19"/>
  <c r="I7" i="19"/>
  <c r="I15" i="19" s="1"/>
  <c r="D8" i="19"/>
  <c r="E13" i="19" s="1"/>
  <c r="M5" i="18"/>
  <c r="M6" i="17"/>
  <c r="M5" i="17"/>
  <c r="D7" i="19"/>
  <c r="D25" i="19" s="1"/>
  <c r="J25" i="19"/>
  <c r="I25" i="19"/>
  <c r="J24" i="19"/>
  <c r="D16" i="19" l="1"/>
  <c r="J16" i="19"/>
  <c r="J14" i="19"/>
  <c r="J15" i="19"/>
  <c r="E16" i="19"/>
  <c r="I16" i="19"/>
  <c r="D24" i="19"/>
  <c r="E24" i="19"/>
  <c r="I24" i="19"/>
  <c r="D17" i="19"/>
  <c r="I26" i="19"/>
  <c r="J27" i="19"/>
  <c r="E28" i="19"/>
  <c r="I17" i="19"/>
  <c r="J17" i="19"/>
  <c r="E19" i="19"/>
  <c r="I19" i="19"/>
  <c r="I12" i="19"/>
  <c r="J19" i="19"/>
  <c r="D20" i="19"/>
  <c r="E20" i="19"/>
  <c r="J28" i="19"/>
  <c r="I13" i="19"/>
  <c r="E23" i="19"/>
  <c r="J13" i="19"/>
  <c r="E21" i="19"/>
  <c r="E14" i="19"/>
  <c r="H23" i="19"/>
  <c r="D22" i="19"/>
  <c r="E17" i="19"/>
  <c r="J26" i="19"/>
  <c r="I29" i="19"/>
  <c r="D27" i="19"/>
  <c r="E26" i="19"/>
  <c r="E27" i="19"/>
  <c r="J29" i="19"/>
  <c r="I27" i="19"/>
  <c r="E12" i="19"/>
  <c r="D28" i="19"/>
  <c r="J12" i="19"/>
  <c r="D13" i="19"/>
  <c r="I28" i="19"/>
  <c r="I20" i="19"/>
  <c r="D23" i="19"/>
  <c r="D21" i="19"/>
  <c r="D14" i="19"/>
  <c r="I23" i="19"/>
  <c r="I14" i="19"/>
  <c r="J22" i="19"/>
  <c r="J23" i="19"/>
  <c r="D6" i="19"/>
  <c r="C19" i="19" s="1"/>
  <c r="C24" i="19"/>
  <c r="C29" i="19"/>
  <c r="C13" i="19"/>
  <c r="H16" i="19"/>
  <c r="H22" i="19"/>
  <c r="H12" i="19"/>
  <c r="H28" i="19"/>
  <c r="H17" i="19"/>
  <c r="H24" i="19"/>
  <c r="H13" i="19"/>
  <c r="H19" i="19"/>
  <c r="H27" i="19"/>
  <c r="H26" i="19"/>
  <c r="D19" i="19"/>
  <c r="E25" i="19"/>
  <c r="E22" i="19"/>
  <c r="C15" i="19"/>
  <c r="E18" i="19"/>
  <c r="I21" i="19"/>
  <c r="C26" i="19"/>
  <c r="E29" i="19"/>
  <c r="H18" i="19"/>
  <c r="D26" i="19"/>
  <c r="C12" i="19"/>
  <c r="E15" i="19"/>
  <c r="I18" i="19"/>
  <c r="H14" i="19"/>
  <c r="H25" i="19"/>
  <c r="D18" i="19"/>
  <c r="H21" i="19"/>
  <c r="D29" i="19"/>
  <c r="D15" i="19"/>
  <c r="J21" i="19"/>
  <c r="H29" i="19"/>
  <c r="D12" i="19"/>
  <c r="H15" i="19"/>
  <c r="J18" i="19"/>
  <c r="C18" i="19" l="1"/>
  <c r="C20" i="19"/>
  <c r="C14" i="19"/>
  <c r="C21" i="19"/>
  <c r="C25" i="19"/>
  <c r="C22" i="19"/>
  <c r="C16" i="19"/>
  <c r="C23" i="19"/>
  <c r="C27" i="19"/>
  <c r="C17" i="19"/>
  <c r="C28" i="19"/>
  <c r="D30" i="18"/>
  <c r="D33" i="18" s="1"/>
  <c r="C30" i="18"/>
  <c r="C31" i="18" s="1"/>
  <c r="H23" i="18"/>
  <c r="H15" i="18"/>
  <c r="H14" i="18"/>
  <c r="G14" i="18"/>
  <c r="F14" i="18"/>
  <c r="E14" i="18"/>
  <c r="H13" i="18"/>
  <c r="G13" i="18"/>
  <c r="F13" i="18"/>
  <c r="E13" i="18"/>
  <c r="H12" i="18"/>
  <c r="G12" i="18"/>
  <c r="F12" i="18"/>
  <c r="E12" i="18"/>
  <c r="D12" i="18"/>
  <c r="D13" i="18" s="1"/>
  <c r="C12" i="18"/>
  <c r="H8" i="18"/>
  <c r="D8" i="18"/>
  <c r="C8" i="18"/>
  <c r="H7" i="18"/>
  <c r="G7" i="18"/>
  <c r="F7" i="18"/>
  <c r="E7" i="18"/>
  <c r="D7" i="18"/>
  <c r="C7" i="18"/>
  <c r="H6" i="18"/>
  <c r="G6" i="18"/>
  <c r="F6" i="18"/>
  <c r="E6" i="18"/>
  <c r="D6" i="18"/>
  <c r="C6" i="18"/>
  <c r="F19" i="18"/>
  <c r="J5" i="18"/>
  <c r="I5" i="18"/>
  <c r="E19" i="18"/>
  <c r="D30" i="17"/>
  <c r="D31" i="17" s="1"/>
  <c r="C30" i="17"/>
  <c r="C33" i="17" s="1"/>
  <c r="M7" i="17"/>
  <c r="H19" i="17" s="1"/>
  <c r="H30" i="17" s="1"/>
  <c r="F19" i="17"/>
  <c r="F30" i="17" s="1"/>
  <c r="E19" i="17"/>
  <c r="E30" i="17" s="1"/>
  <c r="H15" i="17"/>
  <c r="H14" i="17"/>
  <c r="G14" i="17"/>
  <c r="F14" i="17"/>
  <c r="E14" i="17"/>
  <c r="H13" i="17"/>
  <c r="G13" i="17"/>
  <c r="F13" i="17"/>
  <c r="E13" i="17"/>
  <c r="H12" i="17"/>
  <c r="G12" i="17"/>
  <c r="F12" i="17"/>
  <c r="E12" i="17"/>
  <c r="D8" i="17"/>
  <c r="C8" i="17"/>
  <c r="D7" i="17"/>
  <c r="C7" i="17"/>
  <c r="C12" i="17"/>
  <c r="C15" i="17" s="1"/>
  <c r="D12" i="17"/>
  <c r="D15" i="17" s="1"/>
  <c r="H8" i="17"/>
  <c r="H7" i="17"/>
  <c r="G7" i="17"/>
  <c r="F7" i="17"/>
  <c r="E7" i="17"/>
  <c r="E6" i="17"/>
  <c r="H6" i="17"/>
  <c r="G6" i="17"/>
  <c r="F6" i="17"/>
  <c r="D6" i="17"/>
  <c r="C6" i="17"/>
  <c r="J5" i="17"/>
  <c r="I5" i="17"/>
  <c r="H26" i="18" l="1"/>
  <c r="H25" i="18"/>
  <c r="H24" i="18"/>
  <c r="D31" i="18"/>
  <c r="D23" i="18"/>
  <c r="D25" i="18" s="1"/>
  <c r="J8" i="18"/>
  <c r="J6" i="18"/>
  <c r="D14" i="18"/>
  <c r="D32" i="18"/>
  <c r="J12" i="18"/>
  <c r="C14" i="18"/>
  <c r="J14" i="18" s="1"/>
  <c r="C23" i="18"/>
  <c r="C26" i="18" s="1"/>
  <c r="I7" i="18"/>
  <c r="C32" i="18"/>
  <c r="J7" i="18"/>
  <c r="E30" i="18"/>
  <c r="E23" i="18"/>
  <c r="I19" i="18"/>
  <c r="F30" i="18"/>
  <c r="F23" i="18"/>
  <c r="G30" i="18"/>
  <c r="J30" i="18" s="1"/>
  <c r="G23" i="18"/>
  <c r="I8" i="18"/>
  <c r="C15" i="18"/>
  <c r="D15" i="18"/>
  <c r="I12" i="18"/>
  <c r="H30" i="18"/>
  <c r="C13" i="18"/>
  <c r="C25" i="18"/>
  <c r="I14" i="18"/>
  <c r="D24" i="18"/>
  <c r="I6" i="18"/>
  <c r="C33" i="18"/>
  <c r="F23" i="17"/>
  <c r="C23" i="17"/>
  <c r="C24" i="17" s="1"/>
  <c r="D23" i="17"/>
  <c r="D24" i="17" s="1"/>
  <c r="G23" i="17"/>
  <c r="E23" i="17"/>
  <c r="H23" i="17"/>
  <c r="G30" i="17"/>
  <c r="C31" i="17"/>
  <c r="J30" i="17"/>
  <c r="I30" i="17"/>
  <c r="C25" i="17"/>
  <c r="C32" i="17"/>
  <c r="D32" i="17"/>
  <c r="D33" i="17"/>
  <c r="I33" i="17" s="1"/>
  <c r="C26" i="17"/>
  <c r="D26" i="17"/>
  <c r="I23" i="17"/>
  <c r="J23" i="17"/>
  <c r="J26" i="17"/>
  <c r="I19" i="17"/>
  <c r="C13" i="17"/>
  <c r="J15" i="17"/>
  <c r="I7" i="17"/>
  <c r="J8" i="17"/>
  <c r="C14" i="17"/>
  <c r="D14" i="17"/>
  <c r="J6" i="17"/>
  <c r="D13" i="17"/>
  <c r="I15" i="17"/>
  <c r="J12" i="17"/>
  <c r="I8" i="17"/>
  <c r="J7" i="17"/>
  <c r="I12" i="17"/>
  <c r="I6" i="17"/>
  <c r="H32" i="18" l="1"/>
  <c r="H33" i="18"/>
  <c r="H31" i="18"/>
  <c r="C24" i="18"/>
  <c r="J24" i="18" s="1"/>
  <c r="J23" i="18"/>
  <c r="I23" i="18"/>
  <c r="D26" i="18"/>
  <c r="I26" i="18" s="1"/>
  <c r="I30" i="18"/>
  <c r="J13" i="18"/>
  <c r="I13" i="18"/>
  <c r="J33" i="18"/>
  <c r="J26" i="18"/>
  <c r="J15" i="18"/>
  <c r="I15" i="18"/>
  <c r="J24" i="17"/>
  <c r="J31" i="17"/>
  <c r="J32" i="17"/>
  <c r="D25" i="17"/>
  <c r="J33" i="17"/>
  <c r="I32" i="17"/>
  <c r="I31" i="17"/>
  <c r="I24" i="17"/>
  <c r="I26" i="17"/>
  <c r="J13" i="17"/>
  <c r="J14" i="17"/>
  <c r="I14" i="17"/>
  <c r="I13" i="17"/>
  <c r="I24" i="18" l="1"/>
  <c r="J25" i="18"/>
  <c r="I25" i="18"/>
  <c r="J25" i="17"/>
  <c r="I25" i="17"/>
  <c r="I33" i="18"/>
  <c r="I31" i="18"/>
  <c r="J31" i="18"/>
  <c r="I32" i="18"/>
  <c r="J32" i="18"/>
</calcChain>
</file>

<file path=xl/sharedStrings.xml><?xml version="1.0" encoding="utf-8"?>
<sst xmlns="http://schemas.openxmlformats.org/spreadsheetml/2006/main" count="338" uniqueCount="136">
  <si>
    <t>Annual</t>
  </si>
  <si>
    <t>Tuition &amp; Fees</t>
  </si>
  <si>
    <t>Books &amp; Supplies</t>
  </si>
  <si>
    <t>Personal Expenses</t>
  </si>
  <si>
    <t>Transporation</t>
  </si>
  <si>
    <t>Total</t>
  </si>
  <si>
    <t>Additional budget components that may be added on a case-by-case basis to the base budget include the following:</t>
  </si>
  <si>
    <t>Loan Fees:</t>
  </si>
  <si>
    <t xml:space="preserve">Budget </t>
  </si>
  <si>
    <t xml:space="preserve"># of Children/Elders </t>
  </si>
  <si>
    <t>Fall</t>
  </si>
  <si>
    <t>Spring</t>
  </si>
  <si>
    <t>Summer</t>
  </si>
  <si>
    <r>
      <t xml:space="preserve">ADA Expenses:  </t>
    </r>
    <r>
      <rPr>
        <sz val="11"/>
        <color theme="1"/>
        <rFont val="Aptos"/>
        <family val="2"/>
        <scheme val="minor"/>
      </rPr>
      <t>actual documented expenses.</t>
    </r>
    <r>
      <rPr>
        <b/>
        <sz val="11"/>
        <color theme="1"/>
        <rFont val="Aptos"/>
        <family val="2"/>
        <scheme val="minor"/>
      </rPr>
      <t xml:space="preserve">  </t>
    </r>
  </si>
  <si>
    <r>
      <t xml:space="preserve">Nursing Expenses: </t>
    </r>
    <r>
      <rPr>
        <sz val="11"/>
        <color theme="1"/>
        <rFont val="Aptos"/>
        <family val="2"/>
        <scheme val="minor"/>
      </rPr>
      <t>An expense of $1,376 will be added for all students who are in Barton's LPN or RN programs.</t>
    </r>
  </si>
  <si>
    <r>
      <t xml:space="preserve">MLT Expense: </t>
    </r>
    <r>
      <rPr>
        <sz val="11"/>
        <color theme="1"/>
        <rFont val="Aptos"/>
        <family val="2"/>
        <scheme val="minor"/>
      </rPr>
      <t xml:space="preserve"> An expense of $600 will be added for all students who are in Barton's MLT program.</t>
    </r>
  </si>
  <si>
    <r>
      <t xml:space="preserve">Clinical Expenses: </t>
    </r>
    <r>
      <rPr>
        <sz val="11"/>
        <color theme="1"/>
        <rFont val="Aptos"/>
        <family val="2"/>
        <scheme val="minor"/>
      </rPr>
      <t>These expenses will be added for all Nursing and MLT students who are doing clinicals.</t>
    </r>
  </si>
  <si>
    <t>Term Budget</t>
  </si>
  <si>
    <t>Annual Budget</t>
  </si>
  <si>
    <t>Clincial Expenses</t>
  </si>
  <si>
    <t>Meals</t>
  </si>
  <si>
    <t>Housing</t>
  </si>
  <si>
    <t>Transportation</t>
  </si>
  <si>
    <r>
      <t xml:space="preserve">Welding Expenses: </t>
    </r>
    <r>
      <rPr>
        <sz val="11"/>
        <color theme="1"/>
        <rFont val="Aptos"/>
        <family val="2"/>
        <scheme val="minor"/>
      </rPr>
      <t>An expense of $1,200 will be added for all students in the Welding program.</t>
    </r>
  </si>
  <si>
    <r>
      <t xml:space="preserve">Natural Gas Expenses:  </t>
    </r>
    <r>
      <rPr>
        <sz val="11"/>
        <color theme="1"/>
        <rFont val="Aptos"/>
        <family val="2"/>
        <scheme val="minor"/>
      </rPr>
      <t xml:space="preserve">An expense of $700  will be added for all students who are in Barton's Natural Gas program.  </t>
    </r>
  </si>
  <si>
    <t>Full/Spring (Full)</t>
  </si>
  <si>
    <r>
      <t xml:space="preserve">Child/Elder Care: </t>
    </r>
    <r>
      <rPr>
        <sz val="11"/>
        <color theme="1"/>
        <rFont val="Aptos"/>
        <family val="2"/>
        <scheme val="minor"/>
      </rPr>
      <t>for dependents 5 years for age or under, or for eldercare.  These expenses are taken from an annual survey done of local daycare and Barton daycare services.</t>
    </r>
  </si>
  <si>
    <t>Loan fees are added at the actual rate that the student pays.  1.057%</t>
  </si>
  <si>
    <t>Students taking part in Second Chance Pell - Residents in Correctional Facilities</t>
  </si>
  <si>
    <t>Component Amount</t>
  </si>
  <si>
    <t>Component</t>
  </si>
  <si>
    <t>https://www.bartonccc.edu/housing#costs</t>
  </si>
  <si>
    <t>*Incarecerated students are not eligible for Federal student loans, only federal Pell Grant funds.</t>
  </si>
  <si>
    <t>See Comments</t>
  </si>
  <si>
    <t>* B&amp;S components - $200 flat fee will be added to students with book charges.</t>
  </si>
  <si>
    <t>* Actual program fees will be added on a case-by-case basis based on what charges are actually applied to their student account in the following programs/amounts</t>
  </si>
  <si>
    <t>Welding - $800</t>
  </si>
  <si>
    <t>Living Expenses</t>
  </si>
  <si>
    <t>*The PELL COA follows the same guidance as non-SCP students and is built based on Full-time/Full-year enrollment</t>
  </si>
  <si>
    <t>2025-2026 Cost of Attendance</t>
  </si>
  <si>
    <t>**Barton develops a Cost of Attendance (COA) based on average costs for the following standard components:</t>
  </si>
  <si>
    <t>**Tuition is calculated by In-State and Out-of-State costs.  Students with In-District rates are assigned an In-State COA.</t>
  </si>
  <si>
    <t>**Residency costs for off-campus or with a relative are averaged to alleviate the need for multiple buidgets for residents and non-
    residents.  Barton Student Housing rates are averaged as well.</t>
  </si>
  <si>
    <t>**Initial awards are based on a full time, Fall/Spring budget and will be adjusted as the student's enrollment requires. 
    The student's budget is based upon the student's actual  enrollment status (e.g. full-time, half-time, etc.) during each semester.</t>
  </si>
  <si>
    <t>**Initial awards are based on a 15 week semester.  The student's actual budget will be adjusted depending on weeks beyond or less
     than a 15 week semester.  Components adjusted for this include Room &amp; Board, Personal Expenses and Transportation Expenses.</t>
  </si>
  <si>
    <t>**On a case-by-case basis, if it is determined through the financial aid verification process that any of the COA components are paid
     for by a 3rd party, the COA will be adjusted to reflect only those expenses that the student is responsible for during their
     enrollment period.</t>
  </si>
  <si>
    <t>**If the estimated expenses of the COA is not reflective of the student's actual expenese, the student may request an adjusment of
     the COA by contacting his or her Financial Aid Officer.  The COA my be adjusted on a case-by-case basis upon submission of
     documentation showing justification.</t>
  </si>
  <si>
    <t>**Starting July 1, 2010, federal regulations require the Financial Aid Office reduce the Room &amp; Board allowance if the student is 
     receiving a BAH housing allowance.</t>
  </si>
  <si>
    <r>
      <t>·</t>
    </r>
    <r>
      <rPr>
        <sz val="7"/>
        <color theme="3"/>
        <rFont val="Calibri"/>
        <family val="2"/>
      </rPr>
      <t xml:space="preserve">         </t>
    </r>
    <r>
      <rPr>
        <sz val="11"/>
        <color theme="3"/>
        <rFont val="Calibri"/>
        <family val="2"/>
      </rPr>
      <t>Tuition and Fees</t>
    </r>
  </si>
  <si>
    <r>
      <t>·</t>
    </r>
    <r>
      <rPr>
        <sz val="7"/>
        <color theme="3"/>
        <rFont val="Aptos"/>
        <family val="2"/>
        <scheme val="minor"/>
      </rPr>
      <t xml:space="preserve">         </t>
    </r>
    <r>
      <rPr>
        <sz val="11"/>
        <color theme="3"/>
        <rFont val="Aptos"/>
        <family val="2"/>
        <scheme val="minor"/>
      </rPr>
      <t>Books, Course Materials, Supplies, and Equipment</t>
    </r>
  </si>
  <si>
    <r>
      <t>·</t>
    </r>
    <r>
      <rPr>
        <sz val="7"/>
        <color theme="3"/>
        <rFont val="Calibri"/>
        <family val="2"/>
      </rPr>
      <t xml:space="preserve">         </t>
    </r>
    <r>
      <rPr>
        <sz val="11"/>
        <color theme="3"/>
        <rFont val="Calibri"/>
        <family val="2"/>
      </rPr>
      <t>Living Expenses (Food and Housing)</t>
    </r>
  </si>
  <si>
    <r>
      <t>·</t>
    </r>
    <r>
      <rPr>
        <sz val="7"/>
        <color theme="3"/>
        <rFont val="Calibri"/>
        <family val="2"/>
      </rPr>
      <t xml:space="preserve">        </t>
    </r>
    <r>
      <rPr>
        <sz val="11"/>
        <color theme="3"/>
        <rFont val="Calibri"/>
        <family val="2"/>
      </rPr>
      <t>Living Expenses (Food and Housing)</t>
    </r>
  </si>
  <si>
    <t>Full Time</t>
  </si>
  <si>
    <t>Three-Quarter Time</t>
  </si>
  <si>
    <t>Half-Time</t>
  </si>
  <si>
    <t>&lt; Half-time</t>
  </si>
  <si>
    <t>Fall | Spring (FS)</t>
  </si>
  <si>
    <t>Summer (SU)</t>
  </si>
  <si>
    <t>Spring | Summer (SSU)</t>
  </si>
  <si>
    <t>12 Month (12)</t>
  </si>
  <si>
    <t>Commuter</t>
  </si>
  <si>
    <t>On Campus</t>
  </si>
  <si>
    <t>Single Term (Fall or Spring)</t>
  </si>
  <si>
    <t>Component Amounts per Week of Attendance</t>
  </si>
  <si>
    <t>-</t>
  </si>
  <si>
    <t>Fall | Summer (FSU) or</t>
  </si>
  <si>
    <t>In-State Budgets</t>
  </si>
  <si>
    <t>Out-of-State Budgets</t>
  </si>
  <si>
    <t>Weekly Budget Calculations:</t>
  </si>
  <si>
    <t>Room &amp; Board</t>
  </si>
  <si>
    <t>Weeks</t>
  </si>
  <si>
    <t>Commuter Student</t>
  </si>
  <si>
    <t>On Campus Student</t>
  </si>
  <si>
    <t>Living Expenses (Commuter)</t>
  </si>
  <si>
    <t>Living Expenses (On Campus)</t>
  </si>
  <si>
    <t>As determined</t>
  </si>
  <si>
    <t>Single Term - Fall (F)</t>
  </si>
  <si>
    <r>
      <rPr>
        <b/>
        <i/>
        <sz val="11"/>
        <color theme="8"/>
        <rFont val="Aptos"/>
        <family val="2"/>
        <scheme val="minor"/>
      </rPr>
      <t>or</t>
    </r>
    <r>
      <rPr>
        <b/>
        <sz val="11"/>
        <color theme="8"/>
        <rFont val="Aptos"/>
        <family val="2"/>
        <scheme val="minor"/>
      </rPr>
      <t xml:space="preserve"> Spring (S)</t>
    </r>
  </si>
  <si>
    <r>
      <t xml:space="preserve">Fall | Summer (FSU) </t>
    </r>
    <r>
      <rPr>
        <b/>
        <i/>
        <sz val="11"/>
        <color theme="0"/>
        <rFont val="Aptos"/>
        <family val="2"/>
        <scheme val="minor"/>
      </rPr>
      <t>or</t>
    </r>
  </si>
  <si>
    <t>As Determined</t>
  </si>
  <si>
    <t>/Semester</t>
  </si>
  <si>
    <r>
      <t xml:space="preserve">Nursing Licensure Expense: </t>
    </r>
    <r>
      <rPr>
        <sz val="11"/>
        <color theme="1"/>
        <rFont val="Aptos"/>
        <family val="2"/>
        <scheme val="minor"/>
      </rPr>
      <t>$100 (Spring)</t>
    </r>
  </si>
  <si>
    <t>Barton develops a Cost of Attendance (COA) based on average costs for the following standard components:
          •  Tuition and Fees
          •  Books, Course Materials, Supplies, and Equipment
          •  Living Expenses (Food and Housing)
          •  Personal Expenses
          •  Transportation
Barton uses the College Board’s Trends in College Pricing data to derive figures for these individual components to support a moderate standard of living.
Barton awards students based on anticipated full-time enrollment and adjusts their COA based on actual enrollment level if the student is enrolled less than full-time.</t>
  </si>
  <si>
    <t>Number of Hours</t>
  </si>
  <si>
    <t>Enrollment Status</t>
  </si>
  <si>
    <t>12+ hours</t>
  </si>
  <si>
    <t>Full-Time</t>
  </si>
  <si>
    <t>9-11 hours</t>
  </si>
  <si>
    <t>1-5 hours</t>
  </si>
  <si>
    <t>Less Than Half-Time</t>
  </si>
  <si>
    <t>Barton also awards aid based on a 30-week year; 15 weeks each for fall and spring. Barton adjusts the Room &amp; Board, Personal Expenses, Transportation Expenses to the actual weeks of attendance less than or beyond a 15-week semester.
When a specific component of a student’s budget is paid by another resource such as a third-party, Barton adjusts the COA to reflect only those expenses for which the student is responsible during their enrollment period.</t>
  </si>
  <si>
    <t>6-8 hours</t>
  </si>
  <si>
    <t>Other than the five standard components, Barton may add other components to the COA for additional educationally-related expenses. See chart below.</t>
  </si>
  <si>
    <t>An allowance for students with dependent care expenses (child or elder care) based upon estimated expenses for care services.</t>
  </si>
  <si>
    <t>Additional Component</t>
  </si>
  <si>
    <t>Under What Circumstances?</t>
  </si>
  <si>
    <t>Process for Adding This</t>
  </si>
  <si>
    <t>Dependent Care Expenses</t>
  </si>
  <si>
    <t>Students complete the Title IV Survey in their Student Portal indicating if they have dependent care expenses and for how many individuals.</t>
  </si>
  <si>
    <t>Loan Fees</t>
  </si>
  <si>
    <t>Loan fees are added to the student’s COA once the student has accepted a Federal Direct Student Loan.</t>
  </si>
  <si>
    <t>A system process is run that calculates and adds this. The amount is then manually added to the student’s COA.</t>
  </si>
  <si>
    <t>Disability Expenses</t>
  </si>
  <si>
    <t>An allowance for students with educational expenses related to a disability.</t>
  </si>
  <si>
    <t>Students appeal for an adjustment to the COA if they have education-related disability expenses which are not otherwise accommodated.</t>
  </si>
  <si>
    <t>Nursing Program Expenses</t>
  </si>
  <si>
    <t>If a student is in Barton’s LPN or RN programs, expenses are added to the COA.</t>
  </si>
  <si>
    <t>MLT Program Expenses</t>
  </si>
  <si>
    <t>If a student is seeking an MLT degree, expenses will be added to the COA.</t>
  </si>
  <si>
    <t>Welding Program
Expenses</t>
  </si>
  <si>
    <t>If a student is in the Welding program, expenses are added to the COA.</t>
  </si>
  <si>
    <t>Natural Gas Program
Expense</t>
  </si>
  <si>
    <t>If a student is in the Natural Gas Program, expenses are added to the COA.</t>
  </si>
  <si>
    <t>Nursing Clinical Expenses</t>
  </si>
  <si>
    <t>If a student is in Barton’s LPN or RN programs, clinical expenses are added to the COA.</t>
  </si>
  <si>
    <t>One-time cost of first
professional credential</t>
  </si>
  <si>
    <t>An allowance for licensing credential</t>
  </si>
  <si>
    <t>The cost is added for those programs for which a professional license fee is assessed.</t>
  </si>
  <si>
    <t>An allowance for room and board expenses for less-than-half-time allowed within the identified
constraints</t>
  </si>
  <si>
    <t>Students appeal for an adjustment to the COA.</t>
  </si>
  <si>
    <t>Room and board for
less-than-half-time student for not more than three semesters, of which not more than two can be consecutive</t>
  </si>
  <si>
    <r>
      <t xml:space="preserve">For students who have extraordinary expenses beyond what the COA reflects, per federal law Barton may adjust the COA using Professional Judgment. To request an increase in their COA, a student must submit a written appeal with supporting documentation of additional expenses to </t>
    </r>
    <r>
      <rPr>
        <sz val="11"/>
        <color theme="3"/>
        <rFont val="Arial"/>
        <family val="2"/>
      </rPr>
      <t>financialaid@bartonccc.edu</t>
    </r>
    <r>
      <rPr>
        <sz val="11"/>
        <color theme="1"/>
        <rFont val="Arial"/>
        <family val="2"/>
      </rPr>
      <t>.</t>
    </r>
  </si>
  <si>
    <t>Fall and Spring Semesters</t>
  </si>
  <si>
    <t>Commuter Students Living Off-Campus or with Parents</t>
  </si>
  <si>
    <r>
      <rPr>
        <b/>
        <sz val="11"/>
        <color theme="8"/>
        <rFont val="Arial"/>
        <family val="2"/>
      </rPr>
      <t xml:space="preserve">  One Term</t>
    </r>
    <r>
      <rPr>
        <sz val="11"/>
        <color theme="8"/>
        <rFont val="Arial"/>
        <family val="2"/>
      </rPr>
      <t xml:space="preserve">
</t>
    </r>
    <r>
      <rPr>
        <sz val="10"/>
        <color theme="8"/>
        <rFont val="Arial"/>
        <family val="2"/>
      </rPr>
      <t xml:space="preserve">  (Fall or Spring)
   In-State</t>
    </r>
  </si>
  <si>
    <r>
      <rPr>
        <b/>
        <sz val="11"/>
        <color theme="8"/>
        <rFont val="Arial"/>
        <family val="2"/>
      </rPr>
      <t xml:space="preserve">  Annual</t>
    </r>
    <r>
      <rPr>
        <sz val="11"/>
        <color theme="8"/>
        <rFont val="Arial"/>
        <family val="2"/>
      </rPr>
      <t xml:space="preserve">
</t>
    </r>
    <r>
      <rPr>
        <sz val="10"/>
        <color theme="8"/>
        <rFont val="Arial"/>
        <family val="2"/>
      </rPr>
      <t xml:space="preserve">  (Fall and Spring)
   In-State</t>
    </r>
  </si>
  <si>
    <r>
      <rPr>
        <b/>
        <sz val="11"/>
        <color theme="8"/>
        <rFont val="Arial"/>
        <family val="2"/>
      </rPr>
      <t xml:space="preserve">  Annual</t>
    </r>
    <r>
      <rPr>
        <sz val="11"/>
        <color theme="8"/>
        <rFont val="Arial"/>
        <family val="2"/>
      </rPr>
      <t xml:space="preserve">
</t>
    </r>
    <r>
      <rPr>
        <sz val="10"/>
        <color theme="8"/>
        <rFont val="Arial"/>
        <family val="2"/>
      </rPr>
      <t xml:space="preserve">  (Fall and Spring)
   Out-of-State</t>
    </r>
  </si>
  <si>
    <r>
      <rPr>
        <b/>
        <sz val="11"/>
        <color theme="8"/>
        <rFont val="Arial"/>
        <family val="2"/>
      </rPr>
      <t xml:space="preserve">   One Term</t>
    </r>
    <r>
      <rPr>
        <sz val="11"/>
        <color theme="8"/>
        <rFont val="Arial"/>
        <family val="2"/>
      </rPr>
      <t xml:space="preserve">
</t>
    </r>
    <r>
      <rPr>
        <sz val="10"/>
        <color theme="8"/>
        <rFont val="Arial"/>
        <family val="2"/>
      </rPr>
      <t xml:space="preserve">   (Fall or Spring)
   Out-of-State</t>
    </r>
  </si>
  <si>
    <t>Barton’s Published Cost per Credit Hour</t>
  </si>
  <si>
    <t>Summer Semester</t>
  </si>
  <si>
    <r>
      <rPr>
        <b/>
        <sz val="11"/>
        <color theme="8"/>
        <rFont val="Arial"/>
        <family val="2"/>
      </rPr>
      <t>9 Week</t>
    </r>
    <r>
      <rPr>
        <sz val="11"/>
        <color theme="8"/>
        <rFont val="Arial"/>
        <family val="2"/>
      </rPr>
      <t xml:space="preserve">
</t>
    </r>
    <r>
      <rPr>
        <sz val="10"/>
        <color theme="8"/>
        <rFont val="Arial"/>
        <family val="2"/>
      </rPr>
      <t>In-State</t>
    </r>
  </si>
  <si>
    <r>
      <rPr>
        <b/>
        <sz val="11"/>
        <color theme="8"/>
        <rFont val="Arial"/>
        <family val="2"/>
      </rPr>
      <t>9 Week</t>
    </r>
    <r>
      <rPr>
        <sz val="11"/>
        <color theme="8"/>
        <rFont val="Arial"/>
        <family val="2"/>
      </rPr>
      <t xml:space="preserve">
</t>
    </r>
    <r>
      <rPr>
        <sz val="10"/>
        <color theme="8"/>
        <rFont val="Arial"/>
        <family val="2"/>
      </rPr>
      <t>Out-of-State</t>
    </r>
  </si>
  <si>
    <t>2025-26 Cost of Attendance</t>
  </si>
  <si>
    <r>
      <t xml:space="preserve">Barton also calculates COA budgets for enrollment level hours (e.g. three-quarter time, half-time, and less-than half-time), 12-month attendance, fall/summer enrollment, and summer/spring enrollment. Barton displays the exact COA per each student’s unique enrollment in the Barton Portal account.
</t>
    </r>
    <r>
      <rPr>
        <b/>
        <sz val="11"/>
        <color theme="1"/>
        <rFont val="Arial"/>
        <family val="2"/>
      </rPr>
      <t xml:space="preserve">Note: </t>
    </r>
    <r>
      <rPr>
        <sz val="11"/>
        <color theme="1"/>
        <rFont val="Arial"/>
        <family val="2"/>
      </rPr>
      <t>Both direct and indirect costs
figure into the COA for purposes of aid calculation to ensure students have enough resources to cover costs while enrolled.</t>
    </r>
  </si>
  <si>
    <t xml:space="preserve">*12 Credit hours of tuition/fees were used to determine the T&amp;FE component.  This is an estimated average to use for awarding.  This include 6 hours at the F2F rate of $131 and 6 hours at the online rate of $165.  This also includes a $50 outreach fee per credit hour. </t>
  </si>
  <si>
    <t>Students Living On-Campus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</si>
</sst>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3" formatCode="_(* #,##0.00_);_(* \(#,##0.00\);_(* &quot;-&quot;??_);_(@_)"/>
    <numFmt numFmtId="164" formatCode="&quot;$&quot;#,##0"/>
    <numFmt numFmtId="165" formatCode="_(* #,##0_);_(* \(#,##0\);_(* &quot;-&quot;??_);_(@_)"/>
    <numFmt numFmtId="166" formatCode="_(* #,##0_);_(* \(#,##0\);_(* &quot;-&quot;?_);_(@_)"/>
  </numFmts>
  <fonts count="33" x14ac:knownFonts="1">
    <font>
      <sz val="11"/>
      <color theme="1"/>
      <name val="Aptos"/>
      <family val="2"/>
      <scheme val="minor"/>
    </font>
    <font>
      <b/>
      <sz val="11"/>
      <color theme="1"/>
      <name val="Aptos"/>
      <family val="2"/>
      <scheme val="minor"/>
    </font>
    <font>
      <u/>
      <sz val="11"/>
      <color theme="10"/>
      <name val="Calibri"/>
      <family val="2"/>
    </font>
    <font>
      <b/>
      <sz val="14"/>
      <color theme="1"/>
      <name val="Aptos"/>
      <family val="2"/>
      <scheme val="minor"/>
    </font>
    <font>
      <sz val="11"/>
      <color theme="1"/>
      <name val="Calibri"/>
      <family val="2"/>
    </font>
    <font>
      <sz val="11"/>
      <name val="Aptos"/>
      <family val="2"/>
      <scheme val="minor"/>
    </font>
    <font>
      <b/>
      <i/>
      <sz val="16"/>
      <color theme="1"/>
      <name val="Arial Black"/>
      <family val="2"/>
    </font>
    <font>
      <sz val="11"/>
      <color theme="3"/>
      <name val="Calibri"/>
      <family val="2"/>
    </font>
    <font>
      <sz val="7"/>
      <color theme="3"/>
      <name val="Calibri"/>
      <family val="2"/>
    </font>
    <font>
      <sz val="11"/>
      <color theme="3"/>
      <name val="Aptos"/>
      <family val="2"/>
      <scheme val="minor"/>
    </font>
    <font>
      <sz val="7"/>
      <color theme="3"/>
      <name val="Aptos"/>
      <family val="2"/>
      <scheme val="minor"/>
    </font>
    <font>
      <sz val="11"/>
      <color theme="1"/>
      <name val="Aptos"/>
      <family val="2"/>
      <scheme val="minor"/>
    </font>
    <font>
      <b/>
      <sz val="11"/>
      <color theme="0"/>
      <name val="Aptos"/>
      <family val="2"/>
      <scheme val="minor"/>
    </font>
    <font>
      <sz val="11"/>
      <color theme="0"/>
      <name val="Aptos"/>
      <family val="2"/>
      <scheme val="minor"/>
    </font>
    <font>
      <b/>
      <sz val="18"/>
      <color theme="8"/>
      <name val="Aptos"/>
      <family val="2"/>
      <scheme val="minor"/>
    </font>
    <font>
      <b/>
      <sz val="11"/>
      <color theme="8"/>
      <name val="Aptos"/>
      <family val="2"/>
      <scheme val="minor"/>
    </font>
    <font>
      <b/>
      <sz val="11"/>
      <color theme="6" tint="-0.249977111117893"/>
      <name val="Aptos"/>
      <family val="2"/>
      <scheme val="minor"/>
    </font>
    <font>
      <sz val="11"/>
      <color theme="6" tint="-0.249977111117893"/>
      <name val="Aptos"/>
      <family val="2"/>
      <scheme val="minor"/>
    </font>
    <font>
      <b/>
      <sz val="11"/>
      <color theme="7"/>
      <name val="Aptos"/>
      <family val="2"/>
      <scheme val="minor"/>
    </font>
    <font>
      <sz val="11"/>
      <color theme="7"/>
      <name val="Aptos"/>
      <family val="2"/>
      <scheme val="minor"/>
    </font>
    <font>
      <b/>
      <sz val="11"/>
      <color rgb="FFFF0000"/>
      <name val="Aptos"/>
      <family val="2"/>
      <scheme val="minor"/>
    </font>
    <font>
      <b/>
      <i/>
      <sz val="11"/>
      <color theme="8"/>
      <name val="Aptos"/>
      <family val="2"/>
      <scheme val="minor"/>
    </font>
    <font>
      <b/>
      <i/>
      <sz val="11"/>
      <color theme="0"/>
      <name val="Aptos"/>
      <family val="2"/>
      <scheme val="minor"/>
    </font>
    <font>
      <b/>
      <sz val="12"/>
      <color theme="1"/>
      <name val="Aptos"/>
      <family val="2"/>
      <scheme val="minor"/>
    </font>
    <font>
      <sz val="11"/>
      <color theme="1"/>
      <name val="Arial"/>
      <family val="2"/>
    </font>
    <font>
      <b/>
      <sz val="24"/>
      <color theme="1"/>
      <name val="Arial"/>
      <family val="2"/>
    </font>
    <font>
      <sz val="11"/>
      <color theme="8"/>
      <name val="Arial"/>
      <family val="2"/>
    </font>
    <font>
      <b/>
      <sz val="11"/>
      <color theme="8"/>
      <name val="Arial"/>
      <family val="2"/>
    </font>
    <font>
      <sz val="11"/>
      <color theme="3"/>
      <name val="Arial"/>
      <family val="2"/>
    </font>
    <font>
      <b/>
      <sz val="18"/>
      <color theme="8"/>
      <name val="Arial"/>
      <family val="2"/>
    </font>
    <font>
      <b/>
      <sz val="11"/>
      <color theme="1"/>
      <name val="Arial"/>
      <family val="2"/>
    </font>
    <font>
      <sz val="10"/>
      <color theme="8"/>
      <name val="Arial"/>
      <family val="2"/>
    </font>
    <font>
      <b/>
      <sz val="12"/>
      <color theme="8"/>
      <name val="Arial"/>
      <family val="2"/>
    </font>
  </fonts>
  <fills count="8">
    <fill>
      <patternFill patternType="none"/>
    </fill>
    <fill>
      <patternFill patternType="gray125"/>
    </fill>
    <fill>
      <patternFill patternType="solid">
        <fgColor theme="3"/>
        <bgColor indexed="64"/>
      </patternFill>
    </fill>
    <fill>
      <patternFill patternType="solid">
        <fgColor theme="1"/>
        <bgColor indexed="64"/>
      </patternFill>
    </fill>
    <fill>
      <patternFill patternType="solid">
        <fgColor theme="4"/>
        <bgColor indexed="64"/>
      </patternFill>
    </fill>
    <fill>
      <patternFill patternType="solid">
        <fgColor theme="0"/>
        <bgColor indexed="64"/>
      </patternFill>
    </fill>
    <fill>
      <patternFill patternType="solid">
        <fgColor theme="8"/>
        <bgColor indexed="64"/>
      </patternFill>
    </fill>
    <fill>
      <patternFill patternType="solid">
        <fgColor theme="7"/>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8"/>
      </left>
      <right style="thin">
        <color theme="8"/>
      </right>
      <top style="thin">
        <color theme="8"/>
      </top>
      <bottom style="thin">
        <color theme="8"/>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
      <left style="thin">
        <color theme="8"/>
      </left>
      <right/>
      <top/>
      <bottom style="thin">
        <color theme="8"/>
      </bottom>
      <diagonal/>
    </border>
    <border>
      <left/>
      <right/>
      <top/>
      <bottom style="thin">
        <color theme="8"/>
      </bottom>
      <diagonal/>
    </border>
    <border>
      <left/>
      <right style="thin">
        <color theme="8"/>
      </right>
      <top/>
      <bottom style="thin">
        <color theme="8"/>
      </bottom>
      <diagonal/>
    </border>
    <border>
      <left style="thin">
        <color theme="8"/>
      </left>
      <right/>
      <top style="thin">
        <color theme="8"/>
      </top>
      <bottom style="thin">
        <color theme="8"/>
      </bottom>
      <diagonal/>
    </border>
    <border>
      <left/>
      <right/>
      <top style="thin">
        <color theme="8"/>
      </top>
      <bottom style="thin">
        <color theme="8"/>
      </bottom>
      <diagonal/>
    </border>
    <border>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8"/>
      </left>
      <right/>
      <top style="thin">
        <color theme="0"/>
      </top>
      <bottom style="thin">
        <color theme="0"/>
      </bottom>
      <diagonal/>
    </border>
    <border>
      <left style="thin">
        <color theme="0"/>
      </left>
      <right/>
      <top/>
      <bottom/>
      <diagonal/>
    </border>
    <border>
      <left/>
      <right style="thin">
        <color theme="0"/>
      </right>
      <top/>
      <bottom/>
      <diagonal/>
    </border>
    <border>
      <left/>
      <right style="thin">
        <color theme="0"/>
      </right>
      <top style="thin">
        <color theme="8"/>
      </top>
      <bottom/>
      <diagonal/>
    </border>
    <border>
      <left style="thin">
        <color theme="0"/>
      </left>
      <right/>
      <top style="thin">
        <color theme="8"/>
      </top>
      <bottom/>
      <diagonal/>
    </border>
    <border>
      <left style="thin">
        <color theme="8"/>
      </left>
      <right style="thin">
        <color theme="8"/>
      </right>
      <top style="thin">
        <color theme="0"/>
      </top>
      <bottom style="thin">
        <color theme="0"/>
      </bottom>
      <diagonal/>
    </border>
    <border>
      <left style="thin">
        <color theme="8"/>
      </left>
      <right style="thin">
        <color theme="8"/>
      </right>
      <top/>
      <bottom/>
      <diagonal/>
    </border>
    <border>
      <left/>
      <right/>
      <top style="thin">
        <color theme="0"/>
      </top>
      <bottom/>
      <diagonal/>
    </border>
  </borders>
  <cellStyleXfs count="3">
    <xf numFmtId="0" fontId="0" fillId="0" borderId="0"/>
    <xf numFmtId="0" fontId="2" fillId="0" borderId="0" applyNumberFormat="0" applyFill="0" applyBorder="0" applyAlignment="0" applyProtection="0">
      <alignment vertical="top"/>
      <protection locked="0"/>
    </xf>
    <xf numFmtId="43" fontId="11" fillId="0" borderId="0" applyFont="0" applyFill="0" applyBorder="0" applyAlignment="0" applyProtection="0"/>
  </cellStyleXfs>
  <cellXfs count="179">
    <xf numFmtId="0" fontId="0" fillId="0" borderId="0" xfId="0"/>
    <xf numFmtId="0" fontId="0" fillId="0" borderId="1" xfId="0" applyBorder="1"/>
    <xf numFmtId="0" fontId="1" fillId="0" borderId="1" xfId="0" applyFont="1" applyBorder="1"/>
    <xf numFmtId="3" fontId="0" fillId="0" borderId="1" xfId="0" applyNumberFormat="1" applyBorder="1" applyAlignment="1">
      <alignment horizontal="center" vertical="center"/>
    </xf>
    <xf numFmtId="0" fontId="1" fillId="0" borderId="0" xfId="0" applyFont="1"/>
    <xf numFmtId="0" fontId="0" fillId="0" borderId="0" xfId="0" applyAlignment="1">
      <alignment vertical="top" wrapText="1"/>
    </xf>
    <xf numFmtId="49" fontId="0" fillId="0" borderId="0" xfId="0" applyNumberFormat="1" applyAlignment="1">
      <alignment horizontal="right"/>
    </xf>
    <xf numFmtId="0" fontId="2" fillId="0" borderId="0" xfId="1" applyAlignment="1" applyProtection="1"/>
    <xf numFmtId="0" fontId="0" fillId="0" borderId="0" xfId="0" applyAlignment="1">
      <alignment wrapText="1"/>
    </xf>
    <xf numFmtId="0" fontId="0" fillId="0" borderId="0" xfId="0" applyAlignment="1">
      <alignment horizontal="left"/>
    </xf>
    <xf numFmtId="0" fontId="1" fillId="0" borderId="1" xfId="0" applyFont="1" applyBorder="1" applyAlignment="1">
      <alignment horizontal="center" vertical="center"/>
    </xf>
    <xf numFmtId="0" fontId="0" fillId="0" borderId="0" xfId="0" applyAlignment="1">
      <alignment horizontal="center"/>
    </xf>
    <xf numFmtId="0" fontId="0" fillId="0" borderId="0" xfId="0" applyAlignment="1">
      <alignment horizontal="left" wrapText="1"/>
    </xf>
    <xf numFmtId="0" fontId="0" fillId="0" borderId="0" xfId="0" applyAlignment="1">
      <alignment vertical="top"/>
    </xf>
    <xf numFmtId="0" fontId="5" fillId="0" borderId="0" xfId="0" applyFont="1" applyAlignment="1">
      <alignment vertical="top"/>
    </xf>
    <xf numFmtId="0" fontId="5" fillId="0" borderId="0" xfId="0" applyFont="1" applyAlignment="1">
      <alignment horizontal="left" vertical="top"/>
    </xf>
    <xf numFmtId="49" fontId="0" fillId="0" borderId="0" xfId="0" applyNumberFormat="1" applyAlignment="1">
      <alignment horizontal="right" vertical="top"/>
    </xf>
    <xf numFmtId="49" fontId="0" fillId="0" borderId="0" xfId="0" applyNumberFormat="1"/>
    <xf numFmtId="0" fontId="0" fillId="0" borderId="5" xfId="0" applyBorder="1"/>
    <xf numFmtId="0" fontId="6" fillId="0" borderId="0" xfId="0" applyFont="1" applyAlignment="1">
      <alignment horizontal="right"/>
    </xf>
    <xf numFmtId="0" fontId="0" fillId="0" borderId="0" xfId="0" applyAlignment="1">
      <alignment horizontal="left" vertical="top"/>
    </xf>
    <xf numFmtId="0" fontId="0" fillId="0" borderId="0" xfId="0" applyAlignment="1">
      <alignment horizontal="left" vertical="center" indent="5"/>
    </xf>
    <xf numFmtId="0" fontId="4" fillId="0" borderId="0" xfId="1" applyFont="1" applyAlignment="1" applyProtection="1"/>
    <xf numFmtId="0" fontId="7" fillId="0" borderId="0" xfId="0" applyFont="1" applyAlignment="1">
      <alignment horizontal="left" vertical="center" indent="5"/>
    </xf>
    <xf numFmtId="0" fontId="9" fillId="0" borderId="0" xfId="0" applyFont="1" applyAlignment="1">
      <alignment horizontal="left" vertical="center" indent="5"/>
    </xf>
    <xf numFmtId="0" fontId="0" fillId="0" borderId="0" xfId="0" applyAlignment="1">
      <alignment horizontal="right"/>
    </xf>
    <xf numFmtId="0" fontId="12" fillId="2" borderId="0" xfId="0" applyFont="1" applyFill="1"/>
    <xf numFmtId="0" fontId="0" fillId="4" borderId="1" xfId="0" applyFill="1" applyBorder="1"/>
    <xf numFmtId="165" fontId="0" fillId="0" borderId="1" xfId="0" applyNumberFormat="1" applyBorder="1"/>
    <xf numFmtId="165" fontId="0" fillId="5" borderId="1" xfId="0" applyNumberFormat="1" applyFill="1" applyBorder="1"/>
    <xf numFmtId="0" fontId="1" fillId="4" borderId="1" xfId="0" applyFont="1" applyFill="1" applyBorder="1" applyAlignment="1">
      <alignment horizontal="center"/>
    </xf>
    <xf numFmtId="0" fontId="0" fillId="0" borderId="1" xfId="0" applyBorder="1" applyAlignment="1">
      <alignment horizontal="right"/>
    </xf>
    <xf numFmtId="165" fontId="1" fillId="0" borderId="1" xfId="2" applyNumberFormat="1" applyFont="1" applyBorder="1" applyAlignment="1">
      <alignment horizontal="center"/>
    </xf>
    <xf numFmtId="165" fontId="18" fillId="0" borderId="1" xfId="2" applyNumberFormat="1" applyFont="1" applyBorder="1" applyAlignment="1">
      <alignment horizontal="center"/>
    </xf>
    <xf numFmtId="165" fontId="16" fillId="0" borderId="1" xfId="2" applyNumberFormat="1" applyFont="1" applyBorder="1" applyAlignment="1">
      <alignment horizontal="center"/>
    </xf>
    <xf numFmtId="165" fontId="19" fillId="0" borderId="1" xfId="2" applyNumberFormat="1" applyFont="1" applyBorder="1" applyAlignment="1">
      <alignment horizontal="center"/>
    </xf>
    <xf numFmtId="165" fontId="17" fillId="0" borderId="1" xfId="2" applyNumberFormat="1" applyFont="1" applyBorder="1" applyAlignment="1">
      <alignment horizontal="center"/>
    </xf>
    <xf numFmtId="0" fontId="0" fillId="5" borderId="1" xfId="0" applyFill="1" applyBorder="1" applyAlignment="1">
      <alignment horizontal="right"/>
    </xf>
    <xf numFmtId="165" fontId="0" fillId="5" borderId="1" xfId="2" applyNumberFormat="1" applyFont="1" applyFill="1" applyBorder="1" applyAlignment="1">
      <alignment horizontal="center"/>
    </xf>
    <xf numFmtId="165" fontId="19" fillId="5" borderId="1" xfId="2" applyNumberFormat="1" applyFont="1" applyFill="1" applyBorder="1" applyAlignment="1">
      <alignment horizontal="center"/>
    </xf>
    <xf numFmtId="165" fontId="17" fillId="5" borderId="1" xfId="2" applyNumberFormat="1" applyFont="1" applyFill="1" applyBorder="1" applyAlignment="1">
      <alignment horizontal="center"/>
    </xf>
    <xf numFmtId="165" fontId="0" fillId="0" borderId="1" xfId="2" applyNumberFormat="1" applyFont="1" applyBorder="1" applyAlignment="1">
      <alignment horizontal="center"/>
    </xf>
    <xf numFmtId="166" fontId="1" fillId="0" borderId="1" xfId="0" applyNumberFormat="1" applyFont="1" applyBorder="1"/>
    <xf numFmtId="166" fontId="0" fillId="0" borderId="1" xfId="0" applyNumberFormat="1" applyBorder="1"/>
    <xf numFmtId="0" fontId="0" fillId="0" borderId="1" xfId="0" applyBorder="1" applyAlignment="1">
      <alignment horizontal="center"/>
    </xf>
    <xf numFmtId="166" fontId="0" fillId="0" borderId="1" xfId="0" applyNumberFormat="1" applyBorder="1" applyAlignment="1">
      <alignment horizontal="center"/>
    </xf>
    <xf numFmtId="0" fontId="12" fillId="2" borderId="1" xfId="0" applyFont="1" applyFill="1" applyBorder="1"/>
    <xf numFmtId="0" fontId="12" fillId="2" borderId="1" xfId="0" applyFont="1" applyFill="1" applyBorder="1" applyAlignment="1">
      <alignment wrapText="1"/>
    </xf>
    <xf numFmtId="165" fontId="11" fillId="0" borderId="1" xfId="2" applyNumberFormat="1" applyFont="1" applyBorder="1" applyAlignment="1">
      <alignment horizontal="center"/>
    </xf>
    <xf numFmtId="0" fontId="1" fillId="4" borderId="1" xfId="0" applyFont="1" applyFill="1" applyBorder="1"/>
    <xf numFmtId="0" fontId="1" fillId="4" borderId="1" xfId="0" applyFont="1" applyFill="1" applyBorder="1" applyAlignment="1">
      <alignment horizontal="left"/>
    </xf>
    <xf numFmtId="0" fontId="0" fillId="5" borderId="0" xfId="0" applyFill="1"/>
    <xf numFmtId="0" fontId="20" fillId="0" borderId="0" xfId="0" applyFont="1"/>
    <xf numFmtId="165" fontId="0" fillId="6" borderId="1" xfId="0" applyNumberFormat="1" applyFill="1" applyBorder="1"/>
    <xf numFmtId="0" fontId="13" fillId="3" borderId="1" xfId="0" applyFont="1" applyFill="1" applyBorder="1"/>
    <xf numFmtId="0" fontId="12" fillId="3" borderId="1" xfId="0" applyFont="1" applyFill="1" applyBorder="1"/>
    <xf numFmtId="42" fontId="0" fillId="0" borderId="1" xfId="0" applyNumberFormat="1" applyBorder="1" applyAlignment="1">
      <alignment horizontal="center"/>
    </xf>
    <xf numFmtId="42" fontId="0" fillId="4" borderId="1" xfId="0" applyNumberFormat="1" applyFill="1" applyBorder="1" applyAlignment="1">
      <alignment horizontal="center"/>
    </xf>
    <xf numFmtId="42" fontId="0" fillId="0" borderId="1" xfId="0" applyNumberFormat="1" applyBorder="1"/>
    <xf numFmtId="3" fontId="0" fillId="5" borderId="1" xfId="0" applyNumberFormat="1" applyFill="1" applyBorder="1" applyAlignment="1">
      <alignment horizontal="center" vertical="center"/>
    </xf>
    <xf numFmtId="0" fontId="0" fillId="2" borderId="6" xfId="0" applyFill="1" applyBorder="1"/>
    <xf numFmtId="0" fontId="0" fillId="2" borderId="3" xfId="0" applyFill="1" applyBorder="1" applyAlignment="1">
      <alignment horizontal="left"/>
    </xf>
    <xf numFmtId="0" fontId="0" fillId="2" borderId="7" xfId="0" applyFill="1" applyBorder="1"/>
    <xf numFmtId="1" fontId="0" fillId="0" borderId="1" xfId="0" applyNumberFormat="1" applyBorder="1"/>
    <xf numFmtId="1" fontId="0" fillId="0" borderId="1" xfId="0" applyNumberFormat="1" applyBorder="1" applyAlignment="1">
      <alignment horizontal="right"/>
    </xf>
    <xf numFmtId="1" fontId="0" fillId="0" borderId="4" xfId="0" applyNumberFormat="1" applyBorder="1"/>
    <xf numFmtId="0" fontId="0" fillId="5" borderId="5" xfId="0" applyFill="1" applyBorder="1"/>
    <xf numFmtId="0" fontId="0" fillId="0" borderId="8" xfId="0" applyBorder="1"/>
    <xf numFmtId="1" fontId="0" fillId="0" borderId="2" xfId="0" applyNumberFormat="1" applyBorder="1"/>
    <xf numFmtId="1" fontId="0" fillId="0" borderId="2" xfId="0" applyNumberFormat="1" applyBorder="1" applyAlignment="1">
      <alignment horizontal="right"/>
    </xf>
    <xf numFmtId="1" fontId="0" fillId="0" borderId="9" xfId="0" applyNumberFormat="1" applyBorder="1"/>
    <xf numFmtId="0" fontId="0" fillId="2" borderId="3" xfId="0" applyFill="1" applyBorder="1"/>
    <xf numFmtId="0" fontId="15" fillId="2" borderId="1" xfId="0" applyFont="1" applyFill="1" applyBorder="1" applyAlignment="1">
      <alignment vertical="center"/>
    </xf>
    <xf numFmtId="0" fontId="12" fillId="2" borderId="1" xfId="0" applyFont="1" applyFill="1" applyBorder="1" applyAlignment="1">
      <alignment horizontal="right"/>
    </xf>
    <xf numFmtId="0" fontId="12" fillId="2" borderId="0" xfId="0" applyFont="1" applyFill="1" applyAlignment="1">
      <alignment horizontal="right"/>
    </xf>
    <xf numFmtId="42" fontId="0" fillId="0" borderId="0" xfId="0" applyNumberFormat="1" applyAlignment="1">
      <alignment horizontal="center"/>
    </xf>
    <xf numFmtId="0" fontId="24" fillId="0" borderId="0" xfId="0" applyFont="1"/>
    <xf numFmtId="0" fontId="24" fillId="0" borderId="0" xfId="0" applyFont="1" applyAlignment="1">
      <alignment horizontal="center"/>
    </xf>
    <xf numFmtId="0" fontId="24" fillId="0" borderId="0" xfId="0" applyFont="1" applyAlignment="1">
      <alignment horizontal="left" vertical="top" wrapText="1"/>
    </xf>
    <xf numFmtId="165" fontId="24" fillId="5" borderId="0" xfId="2" applyNumberFormat="1" applyFont="1" applyFill="1" applyAlignment="1">
      <alignment vertical="center"/>
    </xf>
    <xf numFmtId="0" fontId="24" fillId="4" borderId="0" xfId="0" applyFont="1" applyFill="1" applyAlignment="1">
      <alignment vertical="center"/>
    </xf>
    <xf numFmtId="0" fontId="24" fillId="5" borderId="0" xfId="0" applyFont="1" applyFill="1" applyAlignment="1">
      <alignment vertical="center"/>
    </xf>
    <xf numFmtId="0" fontId="26" fillId="7" borderId="16" xfId="0" applyFont="1" applyFill="1" applyBorder="1" applyAlignment="1">
      <alignment vertical="top"/>
    </xf>
    <xf numFmtId="0" fontId="26" fillId="7" borderId="17" xfId="0" applyFont="1" applyFill="1" applyBorder="1" applyAlignment="1">
      <alignment vertical="top"/>
    </xf>
    <xf numFmtId="0" fontId="29" fillId="0" borderId="20" xfId="0" applyFont="1" applyBorder="1" applyAlignment="1">
      <alignment vertical="center"/>
    </xf>
    <xf numFmtId="0" fontId="32" fillId="0" borderId="14" xfId="0" applyFont="1" applyBorder="1"/>
    <xf numFmtId="0" fontId="26" fillId="0" borderId="17" xfId="0" applyFont="1" applyBorder="1" applyAlignment="1">
      <alignment horizontal="center" vertical="top"/>
    </xf>
    <xf numFmtId="0" fontId="26" fillId="0" borderId="12" xfId="0" applyFont="1" applyBorder="1" applyAlignment="1">
      <alignment vertical="center" wrapText="1"/>
    </xf>
    <xf numFmtId="0" fontId="24" fillId="0" borderId="14" xfId="0" applyFont="1" applyBorder="1" applyAlignment="1">
      <alignment vertical="center"/>
    </xf>
    <xf numFmtId="0" fontId="24" fillId="0" borderId="0" xfId="0" applyFont="1" applyAlignment="1">
      <alignment vertical="center"/>
    </xf>
    <xf numFmtId="0" fontId="30" fillId="0" borderId="0" xfId="0" applyFont="1" applyAlignment="1">
      <alignment vertical="center"/>
    </xf>
    <xf numFmtId="165" fontId="24" fillId="5" borderId="23" xfId="2" applyNumberFormat="1" applyFont="1" applyFill="1" applyBorder="1" applyAlignment="1">
      <alignment vertical="center"/>
    </xf>
    <xf numFmtId="165" fontId="24" fillId="5" borderId="25" xfId="2" applyNumberFormat="1" applyFont="1" applyFill="1" applyBorder="1" applyAlignment="1">
      <alignment vertical="center"/>
    </xf>
    <xf numFmtId="0" fontId="24" fillId="5" borderId="23" xfId="0" applyFont="1" applyFill="1" applyBorder="1" applyAlignment="1">
      <alignment vertical="center"/>
    </xf>
    <xf numFmtId="0" fontId="24" fillId="5" borderId="25" xfId="0" applyFont="1" applyFill="1" applyBorder="1" applyAlignment="1">
      <alignment vertical="center"/>
    </xf>
    <xf numFmtId="0" fontId="24" fillId="4" borderId="23" xfId="0" applyFont="1" applyFill="1" applyBorder="1" applyAlignment="1">
      <alignment vertical="center"/>
    </xf>
    <xf numFmtId="0" fontId="24" fillId="4" borderId="25" xfId="0" applyFont="1" applyFill="1" applyBorder="1" applyAlignment="1">
      <alignment vertical="center"/>
    </xf>
    <xf numFmtId="0" fontId="30" fillId="4" borderId="23" xfId="0" applyFont="1" applyFill="1" applyBorder="1" applyAlignment="1">
      <alignment vertical="center"/>
    </xf>
    <xf numFmtId="0" fontId="30" fillId="4" borderId="25" xfId="0" applyFont="1" applyFill="1" applyBorder="1" applyAlignment="1">
      <alignment vertical="center"/>
    </xf>
    <xf numFmtId="0" fontId="24" fillId="5" borderId="26" xfId="0" applyFont="1" applyFill="1" applyBorder="1" applyAlignment="1">
      <alignment vertical="center"/>
    </xf>
    <xf numFmtId="0" fontId="24" fillId="5" borderId="24" xfId="0" applyFont="1" applyFill="1" applyBorder="1" applyAlignment="1">
      <alignment vertical="center"/>
    </xf>
    <xf numFmtId="0" fontId="30" fillId="4" borderId="26" xfId="0" applyFont="1" applyFill="1" applyBorder="1" applyAlignment="1">
      <alignment vertical="center"/>
    </xf>
    <xf numFmtId="0" fontId="30" fillId="4" borderId="24" xfId="0" applyFont="1" applyFill="1" applyBorder="1" applyAlignment="1">
      <alignment vertical="center"/>
    </xf>
    <xf numFmtId="165" fontId="24" fillId="5" borderId="24" xfId="2" applyNumberFormat="1" applyFont="1" applyFill="1" applyBorder="1" applyAlignment="1">
      <alignment vertical="center"/>
    </xf>
    <xf numFmtId="0" fontId="24" fillId="4" borderId="27" xfId="0" applyFont="1" applyFill="1" applyBorder="1" applyAlignment="1">
      <alignment vertical="center"/>
    </xf>
    <xf numFmtId="0" fontId="24" fillId="4" borderId="28" xfId="0" applyFont="1" applyFill="1" applyBorder="1" applyAlignment="1">
      <alignment vertical="center"/>
    </xf>
    <xf numFmtId="0" fontId="24" fillId="5" borderId="29" xfId="0" applyFont="1" applyFill="1" applyBorder="1" applyAlignment="1">
      <alignment vertical="center"/>
    </xf>
    <xf numFmtId="0" fontId="24" fillId="5" borderId="28" xfId="0" applyFont="1" applyFill="1" applyBorder="1" applyAlignment="1">
      <alignment vertical="center"/>
    </xf>
    <xf numFmtId="0" fontId="24" fillId="5" borderId="30" xfId="0" applyFont="1" applyFill="1" applyBorder="1" applyAlignment="1">
      <alignment vertical="center"/>
    </xf>
    <xf numFmtId="0" fontId="24" fillId="5" borderId="27" xfId="0" applyFont="1" applyFill="1" applyBorder="1" applyAlignment="1">
      <alignment vertical="center"/>
    </xf>
    <xf numFmtId="0" fontId="24" fillId="4" borderId="26" xfId="0" applyFont="1" applyFill="1" applyBorder="1" applyAlignment="1">
      <alignment vertical="center"/>
    </xf>
    <xf numFmtId="0" fontId="24" fillId="4" borderId="24" xfId="0" applyFont="1" applyFill="1" applyBorder="1" applyAlignment="1">
      <alignment vertical="center"/>
    </xf>
    <xf numFmtId="0" fontId="24" fillId="5" borderId="0" xfId="0" applyFont="1" applyFill="1"/>
    <xf numFmtId="0" fontId="24" fillId="5" borderId="33" xfId="0" applyFont="1" applyFill="1" applyBorder="1"/>
    <xf numFmtId="164" fontId="5" fillId="0" borderId="1" xfId="0" applyNumberFormat="1" applyFont="1" applyBorder="1" applyAlignment="1">
      <alignment horizontal="center" vertical="center"/>
    </xf>
    <xf numFmtId="0" fontId="2" fillId="0" borderId="0" xfId="1" applyAlignment="1" applyProtection="1"/>
    <xf numFmtId="0" fontId="0" fillId="0" borderId="0" xfId="0"/>
    <xf numFmtId="0" fontId="14" fillId="2" borderId="0" xfId="0" applyFont="1" applyFill="1" applyAlignment="1">
      <alignment horizontal="center" vertical="center"/>
    </xf>
    <xf numFmtId="0" fontId="15" fillId="3" borderId="1" xfId="0" applyFont="1" applyFill="1" applyBorder="1" applyAlignment="1">
      <alignment horizontal="center"/>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2" fillId="2" borderId="1" xfId="0" applyFont="1" applyFill="1" applyBorder="1" applyAlignment="1">
      <alignment horizontal="left"/>
    </xf>
    <xf numFmtId="0" fontId="15" fillId="2" borderId="1" xfId="0" applyFont="1" applyFill="1" applyBorder="1" applyAlignment="1">
      <alignment horizontal="left" vertical="center"/>
    </xf>
    <xf numFmtId="0" fontId="1" fillId="4" borderId="1" xfId="0" applyFont="1" applyFill="1" applyBorder="1" applyAlignment="1">
      <alignment horizontal="left"/>
    </xf>
    <xf numFmtId="0" fontId="12" fillId="3" borderId="1" xfId="0" applyFont="1" applyFill="1" applyBorder="1" applyAlignment="1">
      <alignment horizontal="left"/>
    </xf>
    <xf numFmtId="0" fontId="3" fillId="0" borderId="0" xfId="0" applyFont="1" applyAlignment="1">
      <alignment horizontal="center"/>
    </xf>
    <xf numFmtId="0" fontId="1" fillId="0" borderId="0" xfId="0" applyFont="1"/>
    <xf numFmtId="0" fontId="0" fillId="4" borderId="4" xfId="0" applyFill="1" applyBorder="1"/>
    <xf numFmtId="0" fontId="0" fillId="4" borderId="5" xfId="0" applyFill="1" applyBorder="1"/>
    <xf numFmtId="0" fontId="0" fillId="0" borderId="0" xfId="0" applyAlignment="1">
      <alignment horizontal="center"/>
    </xf>
    <xf numFmtId="0" fontId="1" fillId="0" borderId="0" xfId="0" applyFont="1" applyAlignment="1">
      <alignment vertical="top" wrapText="1"/>
    </xf>
    <xf numFmtId="0" fontId="0" fillId="0" borderId="0" xfId="0" applyAlignment="1">
      <alignment vertical="top" wrapText="1"/>
    </xf>
    <xf numFmtId="0" fontId="23" fillId="0" borderId="0" xfId="0" applyFont="1"/>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42" fontId="0" fillId="0" borderId="0" xfId="0" applyNumberFormat="1"/>
    <xf numFmtId="165" fontId="24" fillId="5" borderId="24" xfId="2" applyNumberFormat="1" applyFont="1" applyFill="1" applyBorder="1" applyAlignment="1">
      <alignment horizontal="center" vertical="center"/>
    </xf>
    <xf numFmtId="165" fontId="24" fillId="4" borderId="0" xfId="2" applyNumberFormat="1" applyFont="1" applyFill="1" applyBorder="1" applyAlignment="1">
      <alignment horizontal="center" vertical="center"/>
    </xf>
    <xf numFmtId="165" fontId="30" fillId="4" borderId="24" xfId="2" applyNumberFormat="1" applyFont="1" applyFill="1" applyBorder="1" applyAlignment="1">
      <alignment horizontal="center" vertical="center"/>
    </xf>
    <xf numFmtId="0" fontId="24" fillId="5" borderId="12" xfId="0" applyFont="1" applyFill="1" applyBorder="1" applyAlignment="1">
      <alignment horizontal="left" vertical="center" wrapText="1"/>
    </xf>
    <xf numFmtId="0" fontId="24" fillId="4" borderId="12" xfId="0" applyFont="1" applyFill="1" applyBorder="1" applyAlignment="1">
      <alignment horizontal="left" vertical="center" wrapText="1"/>
    </xf>
    <xf numFmtId="0" fontId="26" fillId="7" borderId="16" xfId="0" applyFont="1" applyFill="1" applyBorder="1" applyAlignment="1">
      <alignment horizontal="center" vertical="top"/>
    </xf>
    <xf numFmtId="0" fontId="26" fillId="7" borderId="17" xfId="0" applyFont="1" applyFill="1" applyBorder="1" applyAlignment="1">
      <alignment horizontal="center" vertical="top"/>
    </xf>
    <xf numFmtId="0" fontId="26" fillId="7" borderId="18" xfId="0" applyFont="1" applyFill="1" applyBorder="1" applyAlignment="1">
      <alignment horizontal="center" vertical="top"/>
    </xf>
    <xf numFmtId="0" fontId="26" fillId="3" borderId="12" xfId="0" applyFont="1" applyFill="1" applyBorder="1" applyAlignment="1">
      <alignment horizontal="center" vertical="center"/>
    </xf>
    <xf numFmtId="0" fontId="26" fillId="3" borderId="22" xfId="0" applyFont="1" applyFill="1" applyBorder="1" applyAlignment="1">
      <alignment horizontal="center" vertical="center" wrapText="1"/>
    </xf>
    <xf numFmtId="0" fontId="26" fillId="3" borderId="22" xfId="0" applyFont="1" applyFill="1" applyBorder="1" applyAlignment="1">
      <alignment horizontal="center" vertical="center"/>
    </xf>
    <xf numFmtId="0" fontId="24" fillId="4" borderId="12" xfId="0" applyFont="1" applyFill="1" applyBorder="1" applyAlignment="1">
      <alignment horizontal="left" vertical="center"/>
    </xf>
    <xf numFmtId="0" fontId="24" fillId="5" borderId="12" xfId="0" applyFont="1" applyFill="1" applyBorder="1" applyAlignment="1">
      <alignment horizontal="left" vertical="center"/>
    </xf>
    <xf numFmtId="0" fontId="25" fillId="0" borderId="0" xfId="0" applyFont="1" applyAlignment="1">
      <alignment horizontal="left" vertical="center"/>
    </xf>
    <xf numFmtId="0" fontId="24" fillId="0" borderId="0" xfId="0" applyFont="1" applyAlignment="1">
      <alignment horizontal="left" vertical="top" wrapText="1"/>
    </xf>
    <xf numFmtId="0" fontId="27" fillId="2" borderId="10" xfId="0" applyFont="1" applyFill="1" applyBorder="1" applyAlignment="1">
      <alignment horizontal="center" vertical="center"/>
    </xf>
    <xf numFmtId="0" fontId="24" fillId="4" borderId="11" xfId="0" applyFont="1" applyFill="1" applyBorder="1" applyAlignment="1">
      <alignment horizontal="center"/>
    </xf>
    <xf numFmtId="0" fontId="24" fillId="5" borderId="12" xfId="0" applyFont="1" applyFill="1" applyBorder="1" applyAlignment="1">
      <alignment horizontal="center"/>
    </xf>
    <xf numFmtId="0" fontId="24" fillId="4" borderId="12" xfId="0" applyFont="1" applyFill="1" applyBorder="1" applyAlignment="1">
      <alignment horizontal="center"/>
    </xf>
    <xf numFmtId="0" fontId="24" fillId="0" borderId="0" xfId="0" applyFont="1" applyAlignment="1">
      <alignment horizontal="left" wrapText="1"/>
    </xf>
    <xf numFmtId="0" fontId="27" fillId="2" borderId="12" xfId="0" applyFont="1" applyFill="1" applyBorder="1" applyAlignment="1">
      <alignment horizontal="center" vertical="center"/>
    </xf>
    <xf numFmtId="0" fontId="26" fillId="3" borderId="12" xfId="0" applyFont="1" applyFill="1" applyBorder="1" applyAlignment="1">
      <alignment horizontal="center" vertical="center" wrapText="1"/>
    </xf>
    <xf numFmtId="0" fontId="29" fillId="2" borderId="19" xfId="0" applyFont="1" applyFill="1" applyBorder="1" applyAlignment="1">
      <alignment horizontal="center" vertical="center"/>
    </xf>
    <xf numFmtId="0" fontId="29" fillId="2" borderId="20" xfId="0" applyFont="1" applyFill="1" applyBorder="1" applyAlignment="1">
      <alignment horizontal="center" vertical="center"/>
    </xf>
    <xf numFmtId="0" fontId="29" fillId="2" borderId="21" xfId="0" applyFont="1" applyFill="1" applyBorder="1" applyAlignment="1">
      <alignment horizontal="center" vertical="center"/>
    </xf>
    <xf numFmtId="0" fontId="32" fillId="7" borderId="13" xfId="0" applyFont="1" applyFill="1" applyBorder="1" applyAlignment="1">
      <alignment horizontal="center"/>
    </xf>
    <xf numFmtId="0" fontId="32" fillId="7" borderId="14" xfId="0" applyFont="1" applyFill="1" applyBorder="1" applyAlignment="1">
      <alignment horizontal="center"/>
    </xf>
    <xf numFmtId="0" fontId="32" fillId="7" borderId="15" xfId="0" applyFont="1" applyFill="1" applyBorder="1" applyAlignment="1">
      <alignment horizontal="center"/>
    </xf>
    <xf numFmtId="0" fontId="30" fillId="4" borderId="12" xfId="0" applyFont="1" applyFill="1" applyBorder="1" applyAlignment="1">
      <alignment horizontal="left" vertical="center"/>
    </xf>
    <xf numFmtId="0" fontId="24" fillId="5" borderId="19" xfId="0" applyFont="1" applyFill="1" applyBorder="1" applyAlignment="1">
      <alignment horizontal="left" vertical="center"/>
    </xf>
    <xf numFmtId="165" fontId="24" fillId="4" borderId="0" xfId="2" applyNumberFormat="1" applyFont="1" applyFill="1" applyAlignment="1">
      <alignment horizontal="center" vertical="center"/>
    </xf>
    <xf numFmtId="0" fontId="24" fillId="4" borderId="31" xfId="0" applyFont="1" applyFill="1" applyBorder="1" applyAlignment="1">
      <alignment horizontal="left" vertical="center"/>
    </xf>
    <xf numFmtId="0" fontId="24" fillId="5" borderId="22" xfId="0" applyFont="1" applyFill="1" applyBorder="1" applyAlignment="1">
      <alignment horizontal="left" vertical="center"/>
    </xf>
    <xf numFmtId="0" fontId="32" fillId="7" borderId="29" xfId="0" applyFont="1" applyFill="1" applyBorder="1" applyAlignment="1">
      <alignment horizontal="center"/>
    </xf>
    <xf numFmtId="0" fontId="24" fillId="5" borderId="33" xfId="0" applyFont="1" applyFill="1" applyBorder="1" applyAlignment="1">
      <alignment horizontal="left" vertical="center" wrapText="1" indent="1"/>
    </xf>
    <xf numFmtId="0" fontId="24" fillId="5" borderId="0" xfId="0" applyFont="1" applyFill="1" applyAlignment="1">
      <alignment horizontal="left" vertical="center" wrapText="1" indent="1"/>
    </xf>
    <xf numFmtId="165" fontId="24" fillId="5" borderId="0" xfId="2" applyNumberFormat="1" applyFont="1" applyFill="1" applyAlignment="1">
      <alignment horizontal="center" vertical="center"/>
    </xf>
    <xf numFmtId="0" fontId="24" fillId="4" borderId="19" xfId="0" applyFont="1" applyFill="1" applyBorder="1" applyAlignment="1">
      <alignment horizontal="left" vertical="center"/>
    </xf>
    <xf numFmtId="165" fontId="24" fillId="4" borderId="24" xfId="2" applyNumberFormat="1" applyFont="1" applyFill="1" applyBorder="1" applyAlignment="1">
      <alignment horizontal="center" vertical="center"/>
    </xf>
    <xf numFmtId="0" fontId="30" fillId="4" borderId="31" xfId="0" applyFont="1" applyFill="1" applyBorder="1" applyAlignment="1">
      <alignment horizontal="left" vertical="center"/>
    </xf>
    <xf numFmtId="0" fontId="24" fillId="5" borderId="32" xfId="0" applyFont="1" applyFill="1" applyBorder="1" applyAlignment="1">
      <alignment horizontal="left" vertical="center"/>
    </xf>
    <xf numFmtId="0" fontId="2" fillId="5" borderId="0" xfId="1" applyFill="1" applyBorder="1" applyAlignment="1" applyProtection="1">
      <alignment horizontal="center" vertical="top"/>
    </xf>
    <xf numFmtId="0" fontId="30" fillId="4" borderId="19" xfId="0" applyFont="1" applyFill="1" applyBorder="1" applyAlignment="1">
      <alignment horizontal="left" vertical="center"/>
    </xf>
  </cellXfs>
  <cellStyles count="3">
    <cellStyle name="Comma" xfId="2" builtinId="3"/>
    <cellStyle name="Hyperlink" xfId="1" builtinId="8"/>
    <cellStyle name="Normal" xfId="0" builtinId="0"/>
  </cellStyles>
  <dxfs count="18">
    <dxf>
      <font>
        <strike val="0"/>
        <outline val="0"/>
        <shadow val="0"/>
        <u val="none"/>
        <vertAlign val="baseline"/>
        <color theme="1"/>
        <name val="Aptos"/>
        <family val="2"/>
        <scheme val="minor"/>
      </font>
      <numFmt numFmtId="1" formatCode="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color theme="1"/>
        <name val="Aptos"/>
        <family val="2"/>
        <scheme val="minor"/>
      </font>
      <numFmt numFmtId="1"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color theme="1"/>
        <name val="Aptos"/>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color theme="1"/>
        <name val="Aptos"/>
        <family val="2"/>
        <scheme val="minor"/>
      </font>
      <fill>
        <patternFill patternType="none">
          <fgColor indexed="64"/>
          <bgColor indexed="65"/>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name val="Aptos"/>
        <family val="2"/>
        <scheme val="minor"/>
      </font>
    </dxf>
    <dxf>
      <border>
        <bottom style="thin">
          <color indexed="64"/>
        </bottom>
      </border>
    </dxf>
    <dxf>
      <font>
        <strike val="0"/>
        <outline val="0"/>
        <shadow val="0"/>
        <u val="none"/>
        <vertAlign val="baseline"/>
        <color theme="1"/>
        <name val="Aptos"/>
        <family val="2"/>
        <scheme val="minor"/>
      </font>
      <fill>
        <patternFill patternType="solid">
          <fgColor indexed="64"/>
          <bgColor theme="3"/>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color theme="1"/>
        <name val="Aptos"/>
        <family val="2"/>
        <scheme val="minor"/>
      </font>
      <numFmt numFmtId="1" formatCode="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color theme="1"/>
        <name val="Aptos"/>
        <family val="2"/>
        <scheme val="minor"/>
      </font>
      <numFmt numFmtId="1"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color theme="1"/>
        <name val="Aptos"/>
        <family val="2"/>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color theme="1"/>
        <name val="Aptos"/>
        <family val="2"/>
        <scheme val="minor"/>
      </font>
      <fill>
        <patternFill patternType="none">
          <fgColor indexed="64"/>
          <bgColor indexed="65"/>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name val="Aptos"/>
        <family val="2"/>
        <scheme val="minor"/>
      </font>
    </dxf>
    <dxf>
      <border>
        <bottom style="thin">
          <color indexed="64"/>
        </bottom>
      </border>
    </dxf>
    <dxf>
      <font>
        <strike val="0"/>
        <outline val="0"/>
        <shadow val="0"/>
        <u val="none"/>
        <vertAlign val="baseline"/>
        <color theme="1"/>
        <name val="Aptos"/>
        <family val="2"/>
        <scheme val="minor"/>
      </font>
      <fill>
        <patternFill patternType="solid">
          <fgColor indexed="64"/>
          <bgColor theme="3"/>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3</xdr:col>
      <xdr:colOff>73025</xdr:colOff>
      <xdr:row>4</xdr:row>
      <xdr:rowOff>73024</xdr:rowOff>
    </xdr:from>
    <xdr:to>
      <xdr:col>14</xdr:col>
      <xdr:colOff>130175</xdr:colOff>
      <xdr:row>28</xdr:row>
      <xdr:rowOff>88900</xdr:rowOff>
    </xdr:to>
    <xdr:pic>
      <xdr:nvPicPr>
        <xdr:cNvPr id="5" name="Picture 4">
          <a:extLst>
            <a:ext uri="{FF2B5EF4-FFF2-40B4-BE49-F238E27FC236}">
              <a16:creationId xmlns:a16="http://schemas.microsoft.com/office/drawing/2014/main" id="{EF1DE4E6-03F9-5B4D-BB0A-9A6932914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9975" y="2574924"/>
          <a:ext cx="7823200" cy="5172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260349</xdr:colOff>
      <xdr:row>1</xdr:row>
      <xdr:rowOff>0</xdr:rowOff>
    </xdr:from>
    <xdr:to>
      <xdr:col>1</xdr:col>
      <xdr:colOff>8094020</xdr:colOff>
      <xdr:row>2</xdr:row>
      <xdr:rowOff>3175</xdr:rowOff>
    </xdr:to>
    <xdr:pic>
      <xdr:nvPicPr>
        <xdr:cNvPr id="4" name="Picture 3">
          <a:extLst>
            <a:ext uri="{FF2B5EF4-FFF2-40B4-BE49-F238E27FC236}">
              <a16:creationId xmlns:a16="http://schemas.microsoft.com/office/drawing/2014/main" id="{DED4792E-8EAB-AB2B-530E-D83698F24D0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0349" y="190500"/>
          <a:ext cx="8087671" cy="1879600"/>
        </a:xfrm>
        <a:prstGeom prst="rect">
          <a:avLst/>
        </a:prstGeom>
      </xdr:spPr>
    </xdr:pic>
    <xdr:clientData/>
  </xdr:twoCellAnchor>
  <xdr:oneCellAnchor>
    <xdr:from>
      <xdr:col>1</xdr:col>
      <xdr:colOff>184150</xdr:colOff>
      <xdr:row>20</xdr:row>
      <xdr:rowOff>177800</xdr:rowOff>
    </xdr:from>
    <xdr:ext cx="7541677" cy="2397459"/>
    <xdr:pic>
      <xdr:nvPicPr>
        <xdr:cNvPr id="7" name="Picture 6">
          <a:extLst>
            <a:ext uri="{FF2B5EF4-FFF2-40B4-BE49-F238E27FC236}">
              <a16:creationId xmlns:a16="http://schemas.microsoft.com/office/drawing/2014/main" id="{2F3EE20C-97B7-41C1-8820-24D6C56688DF}"/>
            </a:ext>
          </a:extLst>
        </xdr:cNvPr>
        <xdr:cNvPicPr>
          <a:picLocks noChangeAspect="1"/>
        </xdr:cNvPicPr>
      </xdr:nvPicPr>
      <xdr:blipFill>
        <a:blip xmlns:r="http://schemas.openxmlformats.org/officeDocument/2006/relationships" r:embed="rId3"/>
        <a:stretch>
          <a:fillRect/>
        </a:stretch>
      </xdr:blipFill>
      <xdr:spPr>
        <a:xfrm>
          <a:off x="444500" y="6311900"/>
          <a:ext cx="7541677" cy="239745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6</xdr:col>
      <xdr:colOff>657225</xdr:colOff>
      <xdr:row>9</xdr:row>
      <xdr:rowOff>180976</xdr:rowOff>
    </xdr:from>
    <xdr:to>
      <xdr:col>6</xdr:col>
      <xdr:colOff>657228</xdr:colOff>
      <xdr:row>9</xdr:row>
      <xdr:rowOff>476254</xdr:rowOff>
    </xdr:to>
    <xdr:cxnSp macro="">
      <xdr:nvCxnSpPr>
        <xdr:cNvPr id="3" name="Straight Arrow Connector 2">
          <a:extLst>
            <a:ext uri="{FF2B5EF4-FFF2-40B4-BE49-F238E27FC236}">
              <a16:creationId xmlns:a16="http://schemas.microsoft.com/office/drawing/2014/main" id="{00000000-0008-0000-0B00-000003000000}"/>
            </a:ext>
          </a:extLst>
        </xdr:cNvPr>
        <xdr:cNvCxnSpPr/>
      </xdr:nvCxnSpPr>
      <xdr:spPr>
        <a:xfrm rot="16200000" flipH="1">
          <a:off x="2528888" y="3357563"/>
          <a:ext cx="295278" cy="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600075</xdr:colOff>
      <xdr:row>8</xdr:row>
      <xdr:rowOff>161925</xdr:rowOff>
    </xdr:from>
    <xdr:to>
      <xdr:col>7</xdr:col>
      <xdr:colOff>809625</xdr:colOff>
      <xdr:row>8</xdr:row>
      <xdr:rowOff>163513</xdr:rowOff>
    </xdr:to>
    <xdr:cxnSp macro="">
      <xdr:nvCxnSpPr>
        <xdr:cNvPr id="7" name="Straight Arrow Connector 6">
          <a:extLst>
            <a:ext uri="{FF2B5EF4-FFF2-40B4-BE49-F238E27FC236}">
              <a16:creationId xmlns:a16="http://schemas.microsoft.com/office/drawing/2014/main" id="{00000000-0008-0000-0B00-000007000000}"/>
            </a:ext>
          </a:extLst>
        </xdr:cNvPr>
        <xdr:cNvCxnSpPr/>
      </xdr:nvCxnSpPr>
      <xdr:spPr>
        <a:xfrm>
          <a:off x="3286125" y="2828925"/>
          <a:ext cx="209550"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2</xdr:rowOff>
    </xdr:from>
    <xdr:to>
      <xdr:col>21</xdr:col>
      <xdr:colOff>299213</xdr:colOff>
      <xdr:row>0</xdr:row>
      <xdr:rowOff>1598663</xdr:rowOff>
    </xdr:to>
    <xdr:pic>
      <xdr:nvPicPr>
        <xdr:cNvPr id="3" name="Picture 2">
          <a:extLst>
            <a:ext uri="{FF2B5EF4-FFF2-40B4-BE49-F238E27FC236}">
              <a16:creationId xmlns:a16="http://schemas.microsoft.com/office/drawing/2014/main" id="{5854420B-897C-EE70-03E8-520B8DB5A3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
          <a:ext cx="6839712" cy="159866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D1BF9A-15EB-4232-96A7-0A6D97AC05C3}" name="Table1" displayName="Table1" ref="B11:E29" totalsRowShown="0" headerRowDxfId="17" dataDxfId="15" headerRowBorderDxfId="16" tableBorderDxfId="14" totalsRowBorderDxfId="13">
  <tableColumns count="4">
    <tableColumn id="1" xr3:uid="{423FF897-91AF-4BB1-9196-1C9F24CA50C4}" name="Weeks" dataDxfId="12"/>
    <tableColumn id="2" xr3:uid="{6F2DF5BA-37DA-4B8E-8DEB-9FC5E1D20D96}" name="Personal Expenses" dataDxfId="11">
      <calculatedColumnFormula>$D$6*$B12</calculatedColumnFormula>
    </tableColumn>
    <tableColumn id="3" xr3:uid="{8A3FE622-BFB8-45DD-A388-DEF31FE6C939}" name="Living Expenses" dataDxfId="10">
      <calculatedColumnFormula>$D$7*$B12</calculatedColumnFormula>
    </tableColumn>
    <tableColumn id="4" xr3:uid="{83A40CCC-2C00-45BE-90AD-34353FEB1D02}" name="Transportation" dataDxfId="9">
      <calculatedColumnFormula>$D$8*$B12</calculatedColumnFormula>
    </tableColumn>
  </tableColumns>
  <tableStyleInfo name="TableStyleMedium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029C4F0-C2AA-49A4-9F62-A39D32B62907}" name="Table13" displayName="Table13" ref="G11:J29" totalsRowShown="0" headerRowDxfId="8" dataDxfId="6" headerRowBorderDxfId="7" tableBorderDxfId="5" totalsRowBorderDxfId="4">
  <tableColumns count="4">
    <tableColumn id="1" xr3:uid="{5EAF9D04-D366-411D-997A-ED16CC9E5E05}" name="Weeks" dataDxfId="3"/>
    <tableColumn id="2" xr3:uid="{D4996FD6-89A2-45CB-BABE-FA75BFD2E42C}" name="Personal Expenses" dataDxfId="2">
      <calculatedColumnFormula>$D$6*$B12</calculatedColumnFormula>
    </tableColumn>
    <tableColumn id="3" xr3:uid="{8E516ABB-5165-436A-8D88-E30D8619D9BB}" name="Living Expenses" dataDxfId="1">
      <calculatedColumnFormula>$D$7*$B12</calculatedColumnFormula>
    </tableColumn>
    <tableColumn id="4" xr3:uid="{DAFA20FF-D4D4-4644-B1CF-FBDE04710A73}" name="Transportation" dataDxfId="0">
      <calculatedColumnFormula>$D$8*$B12</calculatedColumnFormula>
    </tableColumn>
  </tableColumns>
  <tableStyleInfo name="TableStyleMedium20" showFirstColumn="0" showLastColumn="0" showRowStripes="1" showColumnStripes="0"/>
</table>
</file>

<file path=xl/theme/theme1.xml><?xml version="1.0" encoding="utf-8"?>
<a:theme xmlns:a="http://schemas.openxmlformats.org/drawingml/2006/main" name="Barton">
  <a:themeElements>
    <a:clrScheme name="Barton">
      <a:dk1>
        <a:srgbClr val="5C5C5C"/>
      </a:dk1>
      <a:lt1>
        <a:srgbClr val="F2F2F2"/>
      </a:lt1>
      <a:dk2>
        <a:srgbClr val="003E83"/>
      </a:dk2>
      <a:lt2>
        <a:srgbClr val="0177C1"/>
      </a:lt2>
      <a:accent1>
        <a:srgbClr val="C2C5C7"/>
      </a:accent1>
      <a:accent2>
        <a:srgbClr val="CCE2FA"/>
      </a:accent2>
      <a:accent3>
        <a:srgbClr val="CDB462"/>
      </a:accent3>
      <a:accent4>
        <a:srgbClr val="0056B4"/>
      </a:accent4>
      <a:accent5>
        <a:srgbClr val="FFFFFF"/>
      </a:accent5>
      <a:accent6>
        <a:srgbClr val="0177C1"/>
      </a:accent6>
      <a:hlink>
        <a:srgbClr val="003E83"/>
      </a:hlink>
      <a:folHlink>
        <a:srgbClr val="003E8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s://www.bartonccc.edu/enrollment/c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48"/>
  <sheetViews>
    <sheetView showGridLines="0" zoomScaleNormal="100" workbookViewId="0"/>
  </sheetViews>
  <sheetFormatPr defaultRowHeight="15" x14ac:dyDescent="0.25"/>
  <cols>
    <col min="1" max="1" width="3.375" customWidth="1"/>
    <col min="2" max="2" width="106.25" customWidth="1"/>
    <col min="3" max="3" width="3.375" customWidth="1"/>
    <col min="14" max="14" width="11.875" customWidth="1"/>
  </cols>
  <sheetData>
    <row r="2" spans="2:13" ht="147.75" customHeight="1" x14ac:dyDescent="0.25"/>
    <row r="3" spans="2:13" ht="24.75" x14ac:dyDescent="0.5">
      <c r="B3" s="19" t="s">
        <v>39</v>
      </c>
    </row>
    <row r="4" spans="2:13" ht="9" customHeight="1" x14ac:dyDescent="0.25">
      <c r="D4" s="11"/>
    </row>
    <row r="5" spans="2:13" x14ac:dyDescent="0.25">
      <c r="B5" s="20" t="s">
        <v>40</v>
      </c>
      <c r="C5" s="13"/>
      <c r="D5" s="13"/>
      <c r="E5" s="13"/>
      <c r="F5" s="13"/>
      <c r="G5" s="13"/>
      <c r="H5" s="13"/>
      <c r="I5" s="13"/>
      <c r="J5" s="13"/>
      <c r="K5" s="13"/>
      <c r="L5" s="13"/>
      <c r="M5" s="13"/>
    </row>
    <row r="6" spans="2:13" x14ac:dyDescent="0.25">
      <c r="B6" s="23" t="s">
        <v>48</v>
      </c>
      <c r="C6" s="13"/>
      <c r="D6" s="13"/>
      <c r="E6" s="13"/>
      <c r="F6" s="13"/>
      <c r="G6" s="13"/>
      <c r="H6" s="13"/>
      <c r="I6" s="13"/>
      <c r="J6" s="13"/>
      <c r="K6" s="13"/>
      <c r="L6" s="13"/>
      <c r="M6" s="13"/>
    </row>
    <row r="7" spans="2:13" x14ac:dyDescent="0.25">
      <c r="B7" s="24" t="s">
        <v>49</v>
      </c>
      <c r="C7" s="14"/>
      <c r="D7" s="14"/>
      <c r="E7" s="14"/>
      <c r="F7" s="14"/>
      <c r="G7" s="14"/>
      <c r="H7" s="14"/>
      <c r="I7" s="13"/>
      <c r="J7" s="13"/>
      <c r="K7" s="13"/>
      <c r="L7" s="13"/>
      <c r="M7" s="13"/>
    </row>
    <row r="8" spans="2:13" x14ac:dyDescent="0.25">
      <c r="B8" s="23" t="s">
        <v>50</v>
      </c>
      <c r="C8" s="14"/>
      <c r="D8" s="14"/>
      <c r="E8" s="14"/>
      <c r="F8" s="14"/>
      <c r="G8" s="14"/>
      <c r="H8" s="14"/>
      <c r="I8" s="13"/>
      <c r="J8" s="13"/>
      <c r="K8" s="13"/>
      <c r="L8" s="13"/>
      <c r="M8" s="13"/>
    </row>
    <row r="9" spans="2:13" x14ac:dyDescent="0.25">
      <c r="B9" s="23" t="s">
        <v>50</v>
      </c>
      <c r="C9" s="14"/>
      <c r="D9" s="14"/>
      <c r="E9" s="14"/>
      <c r="F9" s="14"/>
      <c r="G9" s="14"/>
      <c r="H9" s="14"/>
      <c r="I9" s="13"/>
      <c r="J9" s="13"/>
      <c r="K9" s="13"/>
      <c r="L9" s="13"/>
      <c r="M9" s="13"/>
    </row>
    <row r="10" spans="2:13" x14ac:dyDescent="0.25">
      <c r="B10" s="23" t="s">
        <v>51</v>
      </c>
      <c r="C10" s="14"/>
      <c r="D10" s="14"/>
      <c r="E10" s="14"/>
      <c r="F10" s="14"/>
      <c r="G10" s="14"/>
      <c r="H10" s="14"/>
      <c r="I10" s="13"/>
      <c r="J10" s="13"/>
      <c r="K10" s="13"/>
      <c r="L10" s="13"/>
      <c r="M10" s="13"/>
    </row>
    <row r="11" spans="2:13" ht="9" customHeight="1" x14ac:dyDescent="0.25">
      <c r="B11" s="21"/>
      <c r="C11" s="15"/>
      <c r="D11" s="14"/>
      <c r="E11" s="14"/>
      <c r="F11" s="14"/>
      <c r="G11" s="14"/>
      <c r="H11" s="14"/>
      <c r="I11" s="13"/>
      <c r="J11" s="13"/>
      <c r="K11" s="13"/>
      <c r="L11" s="13"/>
      <c r="M11" s="13"/>
    </row>
    <row r="12" spans="2:13" x14ac:dyDescent="0.25">
      <c r="B12" s="22" t="s">
        <v>41</v>
      </c>
      <c r="F12" s="7"/>
      <c r="G12" s="7"/>
      <c r="H12" s="7"/>
      <c r="I12" s="7"/>
      <c r="J12" s="7"/>
    </row>
    <row r="13" spans="2:13" ht="9" customHeight="1" x14ac:dyDescent="0.25">
      <c r="D13" s="11"/>
    </row>
    <row r="14" spans="2:13" ht="30" customHeight="1" x14ac:dyDescent="0.25">
      <c r="B14" s="8" t="s">
        <v>42</v>
      </c>
    </row>
    <row r="15" spans="2:13" ht="9" customHeight="1" x14ac:dyDescent="0.25">
      <c r="D15" s="11"/>
    </row>
    <row r="16" spans="2:13" ht="30" customHeight="1" x14ac:dyDescent="0.25">
      <c r="B16" s="8" t="s">
        <v>43</v>
      </c>
    </row>
    <row r="17" spans="2:13" ht="9" customHeight="1" x14ac:dyDescent="0.25">
      <c r="D17" s="11"/>
    </row>
    <row r="18" spans="2:13" ht="30" customHeight="1" x14ac:dyDescent="0.25">
      <c r="B18" s="8" t="s">
        <v>44</v>
      </c>
    </row>
    <row r="19" spans="2:13" ht="9" customHeight="1" x14ac:dyDescent="0.25">
      <c r="D19" s="11"/>
    </row>
    <row r="20" spans="2:13" ht="45.75" customHeight="1" x14ac:dyDescent="0.25">
      <c r="B20" s="8" t="s">
        <v>45</v>
      </c>
    </row>
    <row r="22" spans="2:13" x14ac:dyDescent="0.25">
      <c r="B22" s="13"/>
      <c r="C22" s="13"/>
      <c r="D22" s="13"/>
      <c r="E22" s="13"/>
      <c r="F22" s="13"/>
      <c r="G22" s="13"/>
      <c r="H22" s="13"/>
      <c r="I22" s="13"/>
      <c r="J22" s="13"/>
      <c r="K22" s="13"/>
      <c r="L22" s="13"/>
      <c r="M22" s="13"/>
    </row>
    <row r="23" spans="2:13" x14ac:dyDescent="0.25">
      <c r="B23" s="13"/>
      <c r="C23" s="13"/>
      <c r="D23" s="13"/>
      <c r="E23" s="13"/>
      <c r="F23" s="13"/>
      <c r="G23" s="13"/>
      <c r="H23" s="13"/>
      <c r="I23" s="13"/>
      <c r="J23" s="13"/>
      <c r="K23" s="13"/>
      <c r="L23" s="13"/>
      <c r="M23" s="13"/>
    </row>
    <row r="24" spans="2:13" x14ac:dyDescent="0.25">
      <c r="B24" s="16"/>
      <c r="C24" s="13"/>
      <c r="D24" s="13"/>
      <c r="E24" s="13"/>
      <c r="F24" s="13"/>
      <c r="G24" s="13"/>
      <c r="H24" s="13"/>
      <c r="I24" s="13"/>
      <c r="J24" s="13"/>
      <c r="K24" s="13"/>
      <c r="L24" s="13"/>
      <c r="M24" s="13"/>
    </row>
    <row r="25" spans="2:13" x14ac:dyDescent="0.25">
      <c r="B25" s="6"/>
      <c r="C25" s="13"/>
      <c r="D25" s="13"/>
      <c r="E25" s="13"/>
      <c r="F25" s="13"/>
      <c r="G25" s="13"/>
      <c r="H25" s="13"/>
      <c r="I25" s="13"/>
      <c r="J25" s="13"/>
      <c r="K25" s="13"/>
      <c r="L25" s="13"/>
      <c r="M25" s="13"/>
    </row>
    <row r="26" spans="2:13" x14ac:dyDescent="0.25">
      <c r="B26" s="6"/>
      <c r="C26" s="13"/>
      <c r="D26" s="13"/>
      <c r="E26" s="13"/>
      <c r="F26" s="13"/>
      <c r="G26" s="13"/>
      <c r="H26" s="13"/>
      <c r="I26" s="13"/>
      <c r="J26" s="13"/>
      <c r="K26" s="13"/>
      <c r="L26" s="13"/>
      <c r="M26" s="13"/>
    </row>
    <row r="27" spans="2:13" x14ac:dyDescent="0.25">
      <c r="B27" s="17"/>
    </row>
    <row r="28" spans="2:13" x14ac:dyDescent="0.25">
      <c r="B28" s="6"/>
      <c r="C28" s="13"/>
      <c r="D28" s="13"/>
      <c r="E28" s="13"/>
      <c r="F28" s="13"/>
      <c r="G28" s="13"/>
      <c r="H28" s="13"/>
      <c r="I28" s="13"/>
      <c r="J28" s="13"/>
      <c r="K28" s="13"/>
      <c r="L28" s="13"/>
      <c r="M28" s="13"/>
    </row>
    <row r="29" spans="2:13" x14ac:dyDescent="0.25">
      <c r="C29" s="13"/>
      <c r="D29" s="13"/>
      <c r="E29" s="13"/>
      <c r="F29" s="13"/>
      <c r="G29" s="13"/>
      <c r="H29" s="13"/>
      <c r="I29" s="13"/>
      <c r="J29" s="13"/>
      <c r="K29" s="13"/>
      <c r="L29" s="13"/>
      <c r="M29" s="13"/>
    </row>
    <row r="30" spans="2:13" x14ac:dyDescent="0.25">
      <c r="B30" s="6"/>
    </row>
    <row r="31" spans="2:13" x14ac:dyDescent="0.25">
      <c r="B31" s="6"/>
    </row>
    <row r="32" spans="2:13" x14ac:dyDescent="0.25">
      <c r="B32" s="6"/>
    </row>
    <row r="33" spans="2:15" x14ac:dyDescent="0.25">
      <c r="B33" s="6"/>
    </row>
    <row r="35" spans="2:15" ht="46.5" customHeight="1" x14ac:dyDescent="0.25">
      <c r="B35" s="5" t="s">
        <v>46</v>
      </c>
      <c r="C35" s="5"/>
      <c r="D35" s="5"/>
      <c r="E35" s="5"/>
      <c r="F35" s="5"/>
      <c r="G35" s="5"/>
      <c r="H35" s="5"/>
      <c r="I35" s="5"/>
      <c r="J35" s="5"/>
      <c r="K35" s="5"/>
      <c r="L35" s="5"/>
      <c r="M35" s="5"/>
    </row>
    <row r="36" spans="2:15" ht="9" customHeight="1" x14ac:dyDescent="0.25">
      <c r="D36" s="11"/>
    </row>
    <row r="37" spans="2:15" ht="30" x14ac:dyDescent="0.25">
      <c r="B37" s="8" t="s">
        <v>47</v>
      </c>
    </row>
    <row r="38" spans="2:15" ht="12" customHeight="1" x14ac:dyDescent="0.25"/>
    <row r="39" spans="2:15" x14ac:dyDescent="0.25">
      <c r="B39" t="s">
        <v>31</v>
      </c>
    </row>
    <row r="40" spans="2:15" x14ac:dyDescent="0.25">
      <c r="B40" s="7"/>
      <c r="E40" s="7"/>
      <c r="I40" s="7"/>
      <c r="L40" s="7"/>
    </row>
    <row r="42" spans="2:15" x14ac:dyDescent="0.25">
      <c r="B42" s="115"/>
      <c r="C42" s="116"/>
      <c r="E42" s="115"/>
      <c r="F42" s="116"/>
      <c r="G42" s="116"/>
      <c r="I42" s="115"/>
      <c r="J42" s="116"/>
      <c r="K42" s="116"/>
      <c r="L42" s="115"/>
      <c r="M42" s="116"/>
      <c r="N42" s="116"/>
    </row>
    <row r="44" spans="2:15" x14ac:dyDescent="0.25">
      <c r="B44" s="115"/>
      <c r="C44" s="116"/>
      <c r="D44" s="116"/>
      <c r="E44" s="115"/>
      <c r="F44" s="116"/>
      <c r="G44" s="116"/>
      <c r="I44" s="115"/>
      <c r="J44" s="116"/>
      <c r="K44" s="116"/>
    </row>
    <row r="46" spans="2:15" x14ac:dyDescent="0.25">
      <c r="C46" s="115"/>
      <c r="D46" s="116"/>
      <c r="F46" s="115"/>
      <c r="G46" s="116"/>
      <c r="H46" s="116"/>
      <c r="J46" s="115"/>
      <c r="K46" s="116"/>
      <c r="L46" s="116"/>
      <c r="M46" s="115"/>
      <c r="N46" s="116"/>
      <c r="O46" s="116"/>
    </row>
    <row r="48" spans="2:15" x14ac:dyDescent="0.25">
      <c r="C48" s="115"/>
      <c r="D48" s="116"/>
      <c r="E48" s="116"/>
      <c r="F48" s="115"/>
      <c r="G48" s="116"/>
      <c r="H48" s="116"/>
      <c r="J48" s="115"/>
      <c r="K48" s="116"/>
      <c r="L48" s="116"/>
    </row>
  </sheetData>
  <mergeCells count="14">
    <mergeCell ref="B42:C42"/>
    <mergeCell ref="B44:D44"/>
    <mergeCell ref="J48:L48"/>
    <mergeCell ref="M46:O46"/>
    <mergeCell ref="C46:D46"/>
    <mergeCell ref="C48:E48"/>
    <mergeCell ref="F48:H48"/>
    <mergeCell ref="J46:L46"/>
    <mergeCell ref="F46:H46"/>
    <mergeCell ref="E42:G42"/>
    <mergeCell ref="I42:K42"/>
    <mergeCell ref="L42:N42"/>
    <mergeCell ref="E44:G44"/>
    <mergeCell ref="I44:K44"/>
  </mergeCells>
  <pageMargins left="0.7" right="0.7" top="0" bottom="0"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CA7B3-7106-4F90-8655-9A1484C02595}">
  <dimension ref="B1:M33"/>
  <sheetViews>
    <sheetView zoomScale="115" zoomScaleNormal="115" workbookViewId="0">
      <selection activeCell="C5" sqref="C5"/>
    </sheetView>
  </sheetViews>
  <sheetFormatPr defaultRowHeight="15" x14ac:dyDescent="0.25"/>
  <cols>
    <col min="1" max="1" width="1.625" customWidth="1"/>
    <col min="2" max="2" width="22.875" customWidth="1"/>
    <col min="3" max="4" width="10.25" customWidth="1"/>
    <col min="5" max="5" width="10.625" customWidth="1"/>
    <col min="6" max="6" width="11.125" customWidth="1"/>
    <col min="7" max="7" width="11" customWidth="1"/>
    <col min="8" max="8" width="13.375" customWidth="1"/>
    <col min="9" max="9" width="11.125" customWidth="1"/>
    <col min="10" max="10" width="11" customWidth="1"/>
    <col min="11" max="11" width="4.875" customWidth="1"/>
    <col min="12" max="12" width="29.75" customWidth="1"/>
    <col min="13" max="13" width="10.375" customWidth="1"/>
  </cols>
  <sheetData>
    <row r="1" spans="2:13" ht="9.75" customHeight="1" x14ac:dyDescent="0.25"/>
    <row r="2" spans="2:13" ht="30" customHeight="1" x14ac:dyDescent="0.25">
      <c r="B2" s="117" t="s">
        <v>66</v>
      </c>
      <c r="C2" s="117"/>
      <c r="D2" s="117"/>
      <c r="E2" s="117"/>
      <c r="F2" s="117"/>
      <c r="G2" s="117"/>
      <c r="H2" s="117"/>
      <c r="I2" s="117"/>
      <c r="J2" s="117"/>
    </row>
    <row r="3" spans="2:13" x14ac:dyDescent="0.25">
      <c r="B3" s="122" t="s">
        <v>56</v>
      </c>
      <c r="C3" s="119" t="s">
        <v>1</v>
      </c>
      <c r="D3" s="119" t="s">
        <v>2</v>
      </c>
      <c r="E3" s="119" t="s">
        <v>3</v>
      </c>
      <c r="F3" s="118" t="s">
        <v>37</v>
      </c>
      <c r="G3" s="118"/>
      <c r="H3" s="120" t="s">
        <v>22</v>
      </c>
      <c r="I3" s="118" t="s">
        <v>5</v>
      </c>
      <c r="J3" s="118"/>
      <c r="L3" s="121" t="s">
        <v>63</v>
      </c>
      <c r="M3" s="121"/>
    </row>
    <row r="4" spans="2:13" x14ac:dyDescent="0.25">
      <c r="B4" s="122"/>
      <c r="C4" s="119"/>
      <c r="D4" s="119"/>
      <c r="E4" s="119"/>
      <c r="F4" s="30" t="s">
        <v>60</v>
      </c>
      <c r="G4" s="30" t="s">
        <v>61</v>
      </c>
      <c r="H4" s="120"/>
      <c r="I4" s="30" t="s">
        <v>60</v>
      </c>
      <c r="J4" s="30" t="s">
        <v>61</v>
      </c>
      <c r="L4" s="49" t="s">
        <v>3</v>
      </c>
      <c r="M4" s="28">
        <f>$E$5/30</f>
        <v>86.666666666666671</v>
      </c>
    </row>
    <row r="5" spans="2:13" x14ac:dyDescent="0.25">
      <c r="B5" s="31" t="s">
        <v>52</v>
      </c>
      <c r="C5" s="32">
        <v>4090</v>
      </c>
      <c r="D5" s="32">
        <v>1520</v>
      </c>
      <c r="E5" s="32">
        <v>2600</v>
      </c>
      <c r="F5" s="33">
        <v>10390</v>
      </c>
      <c r="G5" s="34">
        <v>8168</v>
      </c>
      <c r="H5" s="32">
        <v>2010</v>
      </c>
      <c r="I5" s="35">
        <f>SUM($C5,$D5,$E5,$F5,$H5)</f>
        <v>20610</v>
      </c>
      <c r="J5" s="36">
        <f>SUM($C5,$D5,$E5,$G5,$H5)</f>
        <v>18388</v>
      </c>
      <c r="L5" s="49" t="s">
        <v>73</v>
      </c>
      <c r="M5" s="29">
        <f>$F$5/30</f>
        <v>346.33333333333331</v>
      </c>
    </row>
    <row r="6" spans="2:13" x14ac:dyDescent="0.25">
      <c r="B6" s="37" t="s">
        <v>53</v>
      </c>
      <c r="C6" s="38">
        <f>$C$5*0.75</f>
        <v>3067.5</v>
      </c>
      <c r="D6" s="38">
        <f>$D$5*0.75</f>
        <v>1140</v>
      </c>
      <c r="E6" s="38">
        <f>$E$5</f>
        <v>2600</v>
      </c>
      <c r="F6" s="39">
        <f>$F$5</f>
        <v>10390</v>
      </c>
      <c r="G6" s="40">
        <f>$G$5</f>
        <v>8168</v>
      </c>
      <c r="H6" s="38">
        <f>$H$5</f>
        <v>2010</v>
      </c>
      <c r="I6" s="39">
        <f>SUM($C6,$D6,$E6,$F6,$H6)</f>
        <v>19207.5</v>
      </c>
      <c r="J6" s="40">
        <f>SUM($C6,$D6,$E6,$G6,$H6)</f>
        <v>16985.5</v>
      </c>
      <c r="L6" s="49" t="s">
        <v>74</v>
      </c>
      <c r="M6" s="53">
        <f>$G$5/30</f>
        <v>272.26666666666665</v>
      </c>
    </row>
    <row r="7" spans="2:13" x14ac:dyDescent="0.25">
      <c r="B7" s="31" t="s">
        <v>54</v>
      </c>
      <c r="C7" s="41">
        <f>$C$5*0.5</f>
        <v>2045</v>
      </c>
      <c r="D7" s="41">
        <f>$D$5*0.5</f>
        <v>760</v>
      </c>
      <c r="E7" s="41">
        <f>$E$5</f>
        <v>2600</v>
      </c>
      <c r="F7" s="35">
        <f>$F$5</f>
        <v>10390</v>
      </c>
      <c r="G7" s="36">
        <f>$G$5</f>
        <v>8168</v>
      </c>
      <c r="H7" s="41">
        <f>$H$5</f>
        <v>2010</v>
      </c>
      <c r="I7" s="35">
        <f>SUM($C7,$D7,$E7,$F7,$H7)</f>
        <v>17805</v>
      </c>
      <c r="J7" s="36">
        <f>SUM($C7,$D7,$E7,$G7,$H7)</f>
        <v>15583</v>
      </c>
      <c r="L7" s="50" t="s">
        <v>22</v>
      </c>
      <c r="M7" s="29">
        <f>$H$5/30</f>
        <v>67</v>
      </c>
    </row>
    <row r="8" spans="2:13" x14ac:dyDescent="0.25">
      <c r="B8" s="37" t="s">
        <v>55</v>
      </c>
      <c r="C8" s="38">
        <f>$C$5*0.25</f>
        <v>1022.5</v>
      </c>
      <c r="D8" s="38">
        <f>$D$5*0.25</f>
        <v>380</v>
      </c>
      <c r="E8" s="38">
        <v>0</v>
      </c>
      <c r="F8" s="39">
        <v>0</v>
      </c>
      <c r="G8" s="40">
        <v>0</v>
      </c>
      <c r="H8" s="38">
        <f>$H$5</f>
        <v>2010</v>
      </c>
      <c r="I8" s="39">
        <f>SUM($C8,$D8,$E8,$F8,$H8)</f>
        <v>3412.5</v>
      </c>
      <c r="J8" s="40">
        <f>SUM($C8,$D8,$E8,$G8,$H8)</f>
        <v>3412.5</v>
      </c>
    </row>
    <row r="9" spans="2:13" ht="8.25" customHeight="1" x14ac:dyDescent="0.25">
      <c r="B9" s="25"/>
    </row>
    <row r="10" spans="2:13" ht="15" customHeight="1" x14ac:dyDescent="0.25">
      <c r="B10" s="72" t="s">
        <v>76</v>
      </c>
      <c r="C10" s="119" t="s">
        <v>1</v>
      </c>
      <c r="D10" s="119" t="s">
        <v>2</v>
      </c>
      <c r="E10" s="119" t="s">
        <v>3</v>
      </c>
      <c r="F10" s="118" t="s">
        <v>37</v>
      </c>
      <c r="G10" s="118"/>
      <c r="H10" s="120" t="s">
        <v>22</v>
      </c>
      <c r="I10" s="118" t="s">
        <v>5</v>
      </c>
      <c r="J10" s="118"/>
    </row>
    <row r="11" spans="2:13" x14ac:dyDescent="0.25">
      <c r="B11" s="72" t="s">
        <v>77</v>
      </c>
      <c r="C11" s="119"/>
      <c r="D11" s="119"/>
      <c r="E11" s="119"/>
      <c r="F11" s="30" t="s">
        <v>60</v>
      </c>
      <c r="G11" s="30" t="s">
        <v>61</v>
      </c>
      <c r="H11" s="120"/>
      <c r="I11" s="30" t="s">
        <v>60</v>
      </c>
      <c r="J11" s="30" t="s">
        <v>61</v>
      </c>
    </row>
    <row r="12" spans="2:13" x14ac:dyDescent="0.25">
      <c r="B12" s="31" t="s">
        <v>52</v>
      </c>
      <c r="C12" s="48">
        <f>$C$5*0.5</f>
        <v>2045</v>
      </c>
      <c r="D12" s="48">
        <f>$D$5*0.5</f>
        <v>760</v>
      </c>
      <c r="E12" s="48">
        <f>$E$5*0.5</f>
        <v>1300</v>
      </c>
      <c r="F12" s="35">
        <f>$F$5*0.5</f>
        <v>5195</v>
      </c>
      <c r="G12" s="36">
        <f>$G$5*0.5</f>
        <v>4084</v>
      </c>
      <c r="H12" s="48">
        <f>$H$5*0.5</f>
        <v>1005</v>
      </c>
      <c r="I12" s="35">
        <f>SUM($C12,$D12,$E12,$F12,$H12)</f>
        <v>10305</v>
      </c>
      <c r="J12" s="36">
        <f>SUM($C12,$D12,$E12,$G12,$H12)</f>
        <v>9194</v>
      </c>
    </row>
    <row r="13" spans="2:13" x14ac:dyDescent="0.25">
      <c r="B13" s="37" t="s">
        <v>53</v>
      </c>
      <c r="C13" s="38">
        <f>$C$12*0.75</f>
        <v>1533.75</v>
      </c>
      <c r="D13" s="38">
        <f>$D$12*0.75</f>
        <v>570</v>
      </c>
      <c r="E13" s="38">
        <f>$E$5*0.5</f>
        <v>1300</v>
      </c>
      <c r="F13" s="39">
        <f>$F$5*0.5</f>
        <v>5195</v>
      </c>
      <c r="G13" s="40">
        <f>$G$5*0.5</f>
        <v>4084</v>
      </c>
      <c r="H13" s="38">
        <f>$H$5*0.5</f>
        <v>1005</v>
      </c>
      <c r="I13" s="39">
        <f>SUM($C13,$D13,$E13,$F13,$H13)</f>
        <v>9603.75</v>
      </c>
      <c r="J13" s="40">
        <f>SUM($C13,$D13,$E13,$G13,$H13)</f>
        <v>8492.75</v>
      </c>
    </row>
    <row r="14" spans="2:13" x14ac:dyDescent="0.25">
      <c r="B14" s="31" t="s">
        <v>54</v>
      </c>
      <c r="C14" s="41">
        <f>$C$12*0.5</f>
        <v>1022.5</v>
      </c>
      <c r="D14" s="41">
        <f>$D$12*0.5</f>
        <v>380</v>
      </c>
      <c r="E14" s="41">
        <f>$E$5*0.5</f>
        <v>1300</v>
      </c>
      <c r="F14" s="35">
        <f>$F$5*0.5</f>
        <v>5195</v>
      </c>
      <c r="G14" s="36">
        <f>$G$5*0.5</f>
        <v>4084</v>
      </c>
      <c r="H14" s="41">
        <f>$H$5*0.5</f>
        <v>1005</v>
      </c>
      <c r="I14" s="35">
        <f>SUM($C14,$D14,$E14,$F14,$H14)</f>
        <v>8902.5</v>
      </c>
      <c r="J14" s="36">
        <f>SUM($C14,$D14,$E14,$G14,$H14)</f>
        <v>7791.5</v>
      </c>
    </row>
    <row r="15" spans="2:13" x14ac:dyDescent="0.25">
      <c r="B15" s="37" t="s">
        <v>55</v>
      </c>
      <c r="C15" s="38">
        <f>$C$12*0.25</f>
        <v>511.25</v>
      </c>
      <c r="D15" s="38">
        <f>$D$12*0.25</f>
        <v>190</v>
      </c>
      <c r="E15" s="38">
        <v>0</v>
      </c>
      <c r="F15" s="39">
        <v>0</v>
      </c>
      <c r="G15" s="40">
        <v>0</v>
      </c>
      <c r="H15" s="38">
        <f>$H$5*0.5</f>
        <v>1005</v>
      </c>
      <c r="I15" s="39">
        <f>SUM($C15,$D15,$E15,$F15,$H15)</f>
        <v>1706.25</v>
      </c>
      <c r="J15" s="40">
        <f>SUM($C15,$D15,$E15,$G15,$H15)</f>
        <v>1706.25</v>
      </c>
    </row>
    <row r="16" spans="2:13" ht="8.25" customHeight="1" x14ac:dyDescent="0.25">
      <c r="B16" s="25"/>
    </row>
    <row r="17" spans="2:10" x14ac:dyDescent="0.25">
      <c r="B17" s="122" t="s">
        <v>57</v>
      </c>
      <c r="C17" s="119" t="s">
        <v>1</v>
      </c>
      <c r="D17" s="119" t="s">
        <v>2</v>
      </c>
      <c r="E17" s="119" t="s">
        <v>3</v>
      </c>
      <c r="F17" s="118" t="s">
        <v>37</v>
      </c>
      <c r="G17" s="118"/>
      <c r="H17" s="120" t="s">
        <v>22</v>
      </c>
      <c r="I17" s="118" t="s">
        <v>5</v>
      </c>
      <c r="J17" s="118"/>
    </row>
    <row r="18" spans="2:10" x14ac:dyDescent="0.25">
      <c r="B18" s="122"/>
      <c r="C18" s="119"/>
      <c r="D18" s="119"/>
      <c r="E18" s="119"/>
      <c r="F18" s="30" t="s">
        <v>60</v>
      </c>
      <c r="G18" s="30" t="s">
        <v>61</v>
      </c>
      <c r="H18" s="120"/>
      <c r="I18" s="30" t="s">
        <v>60</v>
      </c>
      <c r="J18" s="30" t="s">
        <v>61</v>
      </c>
    </row>
    <row r="19" spans="2:10" x14ac:dyDescent="0.25">
      <c r="B19" s="31" t="s">
        <v>52</v>
      </c>
      <c r="C19" s="42">
        <v>1224</v>
      </c>
      <c r="D19" s="42">
        <v>459</v>
      </c>
      <c r="E19" s="43">
        <f>$M$4*9</f>
        <v>780</v>
      </c>
      <c r="F19" s="43">
        <f>$M$5*9</f>
        <v>3117</v>
      </c>
      <c r="G19" s="44" t="s">
        <v>64</v>
      </c>
      <c r="H19" s="43">
        <f>$M$7*9</f>
        <v>603</v>
      </c>
      <c r="I19" s="43">
        <f>SUM($C19,$D19,$E19,$F19,$H19)</f>
        <v>6183</v>
      </c>
      <c r="J19" s="45" t="s">
        <v>64</v>
      </c>
    </row>
    <row r="20" spans="2:10" ht="8.25" customHeight="1" x14ac:dyDescent="0.25">
      <c r="B20" s="25"/>
    </row>
    <row r="21" spans="2:10" ht="15" customHeight="1" x14ac:dyDescent="0.25">
      <c r="B21" s="46" t="s">
        <v>78</v>
      </c>
      <c r="C21" s="119" t="s">
        <v>1</v>
      </c>
      <c r="D21" s="119" t="s">
        <v>2</v>
      </c>
      <c r="E21" s="119" t="s">
        <v>3</v>
      </c>
      <c r="F21" s="118" t="s">
        <v>37</v>
      </c>
      <c r="G21" s="118"/>
      <c r="H21" s="120" t="s">
        <v>22</v>
      </c>
      <c r="I21" s="118" t="s">
        <v>5</v>
      </c>
      <c r="J21" s="118"/>
    </row>
    <row r="22" spans="2:10" x14ac:dyDescent="0.25">
      <c r="B22" s="47" t="s">
        <v>58</v>
      </c>
      <c r="C22" s="119"/>
      <c r="D22" s="119"/>
      <c r="E22" s="119"/>
      <c r="F22" s="30" t="s">
        <v>60</v>
      </c>
      <c r="G22" s="30" t="s">
        <v>61</v>
      </c>
      <c r="H22" s="120"/>
      <c r="I22" s="30" t="s">
        <v>60</v>
      </c>
      <c r="J22" s="30" t="s">
        <v>61</v>
      </c>
    </row>
    <row r="23" spans="2:10" x14ac:dyDescent="0.25">
      <c r="B23" s="31" t="s">
        <v>52</v>
      </c>
      <c r="C23" s="48">
        <f>$C$12+$C$19</f>
        <v>3269</v>
      </c>
      <c r="D23" s="48">
        <f>$D$12+$D$19</f>
        <v>1219</v>
      </c>
      <c r="E23" s="48">
        <f>$E$12+$E$19</f>
        <v>2080</v>
      </c>
      <c r="F23" s="35">
        <f>$F$12+$F$19</f>
        <v>8312</v>
      </c>
      <c r="G23" s="36">
        <f>$G$12+$F$19</f>
        <v>7201</v>
      </c>
      <c r="H23" s="48">
        <f>$H$12+$H$19</f>
        <v>1608</v>
      </c>
      <c r="I23" s="35">
        <f>SUM($C23,$D23,$E23,$F23,$H23)</f>
        <v>16488</v>
      </c>
      <c r="J23" s="36">
        <f>SUM($C23,$D23,$E23,$G23,$H23)</f>
        <v>15377</v>
      </c>
    </row>
    <row r="24" spans="2:10" x14ac:dyDescent="0.25">
      <c r="B24" s="37" t="s">
        <v>53</v>
      </c>
      <c r="C24" s="38">
        <f>$C$23*0.75</f>
        <v>2451.75</v>
      </c>
      <c r="D24" s="38">
        <f>$D$23*0.75</f>
        <v>914.25</v>
      </c>
      <c r="E24" s="38">
        <f>$E$23</f>
        <v>2080</v>
      </c>
      <c r="F24" s="39">
        <f>$F$23</f>
        <v>8312</v>
      </c>
      <c r="G24" s="40">
        <f>$G$23</f>
        <v>7201</v>
      </c>
      <c r="H24" s="38">
        <f>$H$23</f>
        <v>1608</v>
      </c>
      <c r="I24" s="39">
        <f>SUM($C24,$D24,$E24,$F24,$H24)</f>
        <v>15366</v>
      </c>
      <c r="J24" s="40">
        <f>SUM($C24,$D24,$E24,$G24,$H24)</f>
        <v>14255</v>
      </c>
    </row>
    <row r="25" spans="2:10" x14ac:dyDescent="0.25">
      <c r="B25" s="31" t="s">
        <v>54</v>
      </c>
      <c r="C25" s="41">
        <f>$C$23*0.5</f>
        <v>1634.5</v>
      </c>
      <c r="D25" s="41">
        <f>$D$23*0.5</f>
        <v>609.5</v>
      </c>
      <c r="E25" s="41">
        <f>$E$23</f>
        <v>2080</v>
      </c>
      <c r="F25" s="35">
        <f>$F$23</f>
        <v>8312</v>
      </c>
      <c r="G25" s="36">
        <f>$G$23</f>
        <v>7201</v>
      </c>
      <c r="H25" s="41">
        <f>$H$23</f>
        <v>1608</v>
      </c>
      <c r="I25" s="35">
        <f>SUM($C25,$D25,$E25,$F25,$H25)</f>
        <v>14244</v>
      </c>
      <c r="J25" s="36">
        <f>SUM($C25,$D25,$E25,$G25,$H25)</f>
        <v>13133</v>
      </c>
    </row>
    <row r="26" spans="2:10" x14ac:dyDescent="0.25">
      <c r="B26" s="37" t="s">
        <v>55</v>
      </c>
      <c r="C26" s="38">
        <f>$C$23*0.25</f>
        <v>817.25</v>
      </c>
      <c r="D26" s="38">
        <f>$D$23*0.25</f>
        <v>304.75</v>
      </c>
      <c r="E26" s="38" t="s">
        <v>64</v>
      </c>
      <c r="F26" s="39" t="s">
        <v>64</v>
      </c>
      <c r="G26" s="40" t="s">
        <v>64</v>
      </c>
      <c r="H26" s="38">
        <f>$H$23</f>
        <v>1608</v>
      </c>
      <c r="I26" s="39">
        <f>SUM($C26,$D26,$E26,$F26,$H26)</f>
        <v>2730</v>
      </c>
      <c r="J26" s="40">
        <f>SUM($C26,$D26,$E26,$G26,$H26)</f>
        <v>2730</v>
      </c>
    </row>
    <row r="27" spans="2:10" ht="8.25" customHeight="1" x14ac:dyDescent="0.25">
      <c r="B27" s="25"/>
    </row>
    <row r="28" spans="2:10" ht="15" customHeight="1" x14ac:dyDescent="0.25">
      <c r="B28" s="122" t="s">
        <v>59</v>
      </c>
      <c r="C28" s="119" t="s">
        <v>1</v>
      </c>
      <c r="D28" s="119" t="s">
        <v>2</v>
      </c>
      <c r="E28" s="119" t="s">
        <v>3</v>
      </c>
      <c r="F28" s="118" t="s">
        <v>37</v>
      </c>
      <c r="G28" s="118"/>
      <c r="H28" s="120" t="s">
        <v>22</v>
      </c>
      <c r="I28" s="118" t="s">
        <v>5</v>
      </c>
      <c r="J28" s="118"/>
    </row>
    <row r="29" spans="2:10" x14ac:dyDescent="0.25">
      <c r="B29" s="122"/>
      <c r="C29" s="119"/>
      <c r="D29" s="119"/>
      <c r="E29" s="119"/>
      <c r="F29" s="30" t="s">
        <v>60</v>
      </c>
      <c r="G29" s="30" t="s">
        <v>61</v>
      </c>
      <c r="H29" s="120"/>
      <c r="I29" s="30" t="s">
        <v>60</v>
      </c>
      <c r="J29" s="30" t="s">
        <v>61</v>
      </c>
    </row>
    <row r="30" spans="2:10" x14ac:dyDescent="0.25">
      <c r="B30" s="31" t="s">
        <v>52</v>
      </c>
      <c r="C30" s="48">
        <f>$C$5+$C$19</f>
        <v>5314</v>
      </c>
      <c r="D30" s="48">
        <f>$D$5+$D$19</f>
        <v>1979</v>
      </c>
      <c r="E30" s="48">
        <f>$E$5+$E$19</f>
        <v>3380</v>
      </c>
      <c r="F30" s="35">
        <f>$F$5+$F$19</f>
        <v>13507</v>
      </c>
      <c r="G30" s="36">
        <f>$G$5+$F$19</f>
        <v>11285</v>
      </c>
      <c r="H30" s="48">
        <f>$H$5+$H$19</f>
        <v>2613</v>
      </c>
      <c r="I30" s="35">
        <f>SUM($C30,$D30,$E30,$F30,$H30)</f>
        <v>26793</v>
      </c>
      <c r="J30" s="36">
        <f>SUM($C30,$D30,$E30,$G30,$H30)</f>
        <v>24571</v>
      </c>
    </row>
    <row r="31" spans="2:10" x14ac:dyDescent="0.25">
      <c r="B31" s="37" t="s">
        <v>53</v>
      </c>
      <c r="C31" s="38">
        <f>$C$30*0.75</f>
        <v>3985.5</v>
      </c>
      <c r="D31" s="38">
        <f>$D$30*0.75</f>
        <v>1484.25</v>
      </c>
      <c r="E31" s="38">
        <f>$E$30</f>
        <v>3380</v>
      </c>
      <c r="F31" s="39">
        <f>$F$30</f>
        <v>13507</v>
      </c>
      <c r="G31" s="40">
        <f>$G$30</f>
        <v>11285</v>
      </c>
      <c r="H31" s="38">
        <f>$H$30</f>
        <v>2613</v>
      </c>
      <c r="I31" s="39">
        <f>SUM($C31,$D31,$E31,$F31,$H31)</f>
        <v>24969.75</v>
      </c>
      <c r="J31" s="40">
        <f>SUM($C31,$D31,$E31,$G31,$H31)</f>
        <v>22747.75</v>
      </c>
    </row>
    <row r="32" spans="2:10" x14ac:dyDescent="0.25">
      <c r="B32" s="31" t="s">
        <v>54</v>
      </c>
      <c r="C32" s="41">
        <f>$C$30*0.5</f>
        <v>2657</v>
      </c>
      <c r="D32" s="41">
        <f>$D$30*0.5</f>
        <v>989.5</v>
      </c>
      <c r="E32" s="41">
        <f>$E$30</f>
        <v>3380</v>
      </c>
      <c r="F32" s="35">
        <f>$F$30</f>
        <v>13507</v>
      </c>
      <c r="G32" s="36">
        <f>$G$30</f>
        <v>11285</v>
      </c>
      <c r="H32" s="41">
        <f>$H$30</f>
        <v>2613</v>
      </c>
      <c r="I32" s="35">
        <f>SUM($C32,$D32,$E32,$F32,$H32)</f>
        <v>23146.5</v>
      </c>
      <c r="J32" s="36">
        <f>SUM($C32,$D32,$E32,$G32,$H32)</f>
        <v>20924.5</v>
      </c>
    </row>
    <row r="33" spans="2:10" x14ac:dyDescent="0.25">
      <c r="B33" s="37" t="s">
        <v>55</v>
      </c>
      <c r="C33" s="38">
        <f>$C$30*0.25</f>
        <v>1328.5</v>
      </c>
      <c r="D33" s="38">
        <f>$D$30*0.25</f>
        <v>494.75</v>
      </c>
      <c r="E33" s="38" t="s">
        <v>64</v>
      </c>
      <c r="F33" s="39" t="s">
        <v>64</v>
      </c>
      <c r="G33" s="40" t="s">
        <v>64</v>
      </c>
      <c r="H33" s="38">
        <f>$H$30</f>
        <v>2613</v>
      </c>
      <c r="I33" s="39">
        <f>SUM($C33,$D33,$E33,$F33,$H33)</f>
        <v>4436.25</v>
      </c>
      <c r="J33" s="40">
        <f>SUM($C33,$D33,$E33,$G33,$H33)</f>
        <v>4436.25</v>
      </c>
    </row>
  </sheetData>
  <mergeCells count="35">
    <mergeCell ref="L3:M3"/>
    <mergeCell ref="B3:B4"/>
    <mergeCell ref="B28:B29"/>
    <mergeCell ref="B17:B18"/>
    <mergeCell ref="C17:C18"/>
    <mergeCell ref="C28:C29"/>
    <mergeCell ref="D28:D29"/>
    <mergeCell ref="E28:E29"/>
    <mergeCell ref="F28:G28"/>
    <mergeCell ref="H28:H29"/>
    <mergeCell ref="I28:J28"/>
    <mergeCell ref="C10:C11"/>
    <mergeCell ref="D10:D11"/>
    <mergeCell ref="E10:E11"/>
    <mergeCell ref="F10:G10"/>
    <mergeCell ref="H10:H11"/>
    <mergeCell ref="I10:J10"/>
    <mergeCell ref="C21:C22"/>
    <mergeCell ref="D21:D22"/>
    <mergeCell ref="E21:E22"/>
    <mergeCell ref="F21:G21"/>
    <mergeCell ref="H21:H22"/>
    <mergeCell ref="I21:J21"/>
    <mergeCell ref="D17:D18"/>
    <mergeCell ref="E17:E18"/>
    <mergeCell ref="F17:G17"/>
    <mergeCell ref="H17:H18"/>
    <mergeCell ref="I17:J17"/>
    <mergeCell ref="B2:J2"/>
    <mergeCell ref="F3:G3"/>
    <mergeCell ref="I3:J3"/>
    <mergeCell ref="C3:C4"/>
    <mergeCell ref="D3:D4"/>
    <mergeCell ref="E3:E4"/>
    <mergeCell ref="H3:H4"/>
  </mergeCells>
  <pageMargins left="0.7" right="0.7" top="0.75" bottom="0.75" header="0.3" footer="0.3"/>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FA479-429E-4961-8571-AA6DF33ED017}">
  <dimension ref="B1:M33"/>
  <sheetViews>
    <sheetView zoomScale="115" zoomScaleNormal="115" workbookViewId="0">
      <selection activeCell="H20" sqref="H20"/>
    </sheetView>
  </sheetViews>
  <sheetFormatPr defaultRowHeight="15" x14ac:dyDescent="0.25"/>
  <cols>
    <col min="1" max="1" width="1.625" customWidth="1"/>
    <col min="2" max="2" width="22.875" customWidth="1"/>
    <col min="3" max="4" width="10.25" customWidth="1"/>
    <col min="5" max="5" width="10.625" customWidth="1"/>
    <col min="6" max="6" width="11.125" customWidth="1"/>
    <col min="7" max="7" width="11" customWidth="1"/>
    <col min="8" max="8" width="13.375" customWidth="1"/>
    <col min="9" max="9" width="11.125" customWidth="1"/>
    <col min="10" max="10" width="11" customWidth="1"/>
    <col min="11" max="11" width="4.875" customWidth="1"/>
    <col min="12" max="12" width="29.75" customWidth="1"/>
    <col min="13" max="13" width="10.375" customWidth="1"/>
  </cols>
  <sheetData>
    <row r="1" spans="2:13" ht="11.25" customHeight="1" x14ac:dyDescent="0.25"/>
    <row r="2" spans="2:13" ht="30" customHeight="1" x14ac:dyDescent="0.25">
      <c r="B2" s="117" t="s">
        <v>67</v>
      </c>
      <c r="C2" s="117"/>
      <c r="D2" s="117"/>
      <c r="E2" s="117"/>
      <c r="F2" s="117"/>
      <c r="G2" s="117"/>
      <c r="H2" s="117"/>
      <c r="I2" s="117"/>
      <c r="J2" s="117"/>
    </row>
    <row r="3" spans="2:13" x14ac:dyDescent="0.25">
      <c r="B3" s="122" t="s">
        <v>56</v>
      </c>
      <c r="C3" s="119" t="s">
        <v>1</v>
      </c>
      <c r="D3" s="119" t="s">
        <v>2</v>
      </c>
      <c r="E3" s="119" t="s">
        <v>3</v>
      </c>
      <c r="F3" s="118" t="s">
        <v>37</v>
      </c>
      <c r="G3" s="118"/>
      <c r="H3" s="120" t="s">
        <v>22</v>
      </c>
      <c r="I3" s="118" t="s">
        <v>5</v>
      </c>
      <c r="J3" s="118"/>
      <c r="L3" s="121" t="s">
        <v>63</v>
      </c>
      <c r="M3" s="121"/>
    </row>
    <row r="4" spans="2:13" x14ac:dyDescent="0.25">
      <c r="B4" s="122"/>
      <c r="C4" s="119"/>
      <c r="D4" s="119"/>
      <c r="E4" s="119"/>
      <c r="F4" s="30" t="s">
        <v>60</v>
      </c>
      <c r="G4" s="30" t="s">
        <v>61</v>
      </c>
      <c r="H4" s="120"/>
      <c r="I4" s="30" t="s">
        <v>60</v>
      </c>
      <c r="J4" s="30" t="s">
        <v>61</v>
      </c>
      <c r="L4" s="49" t="s">
        <v>3</v>
      </c>
      <c r="M4" s="28">
        <f>$E$5/30</f>
        <v>86.666666666666671</v>
      </c>
    </row>
    <row r="5" spans="2:13" x14ac:dyDescent="0.25">
      <c r="B5" s="31" t="s">
        <v>52</v>
      </c>
      <c r="C5" s="32">
        <v>4592</v>
      </c>
      <c r="D5" s="48">
        <f>'In-State Budget'!D5</f>
        <v>1520</v>
      </c>
      <c r="E5" s="48">
        <f>'In-State Budget'!E5</f>
        <v>2600</v>
      </c>
      <c r="F5" s="35">
        <f>'In-State Budget'!F5</f>
        <v>10390</v>
      </c>
      <c r="G5" s="36">
        <f>'In-State Budget'!G5</f>
        <v>8168</v>
      </c>
      <c r="H5" s="48">
        <f>'In-State Budget'!H5</f>
        <v>2010</v>
      </c>
      <c r="I5" s="35">
        <f>SUM($C5,$D5,$E5,$F5,$H5)</f>
        <v>21112</v>
      </c>
      <c r="J5" s="36">
        <f>SUM($C5,$D5,$E5,$G5,$H5)</f>
        <v>18890</v>
      </c>
      <c r="L5" s="49" t="s">
        <v>73</v>
      </c>
      <c r="M5" s="29">
        <f>$F$5/30</f>
        <v>346.33333333333331</v>
      </c>
    </row>
    <row r="6" spans="2:13" x14ac:dyDescent="0.25">
      <c r="B6" s="37" t="s">
        <v>53</v>
      </c>
      <c r="C6" s="38">
        <f>$C$5*0.75</f>
        <v>3444</v>
      </c>
      <c r="D6" s="38">
        <f>$D$5*0.75</f>
        <v>1140</v>
      </c>
      <c r="E6" s="38">
        <f>$E$5</f>
        <v>2600</v>
      </c>
      <c r="F6" s="39">
        <f>$F$5</f>
        <v>10390</v>
      </c>
      <c r="G6" s="40">
        <f>$G$5</f>
        <v>8168</v>
      </c>
      <c r="H6" s="38">
        <f>$H$5</f>
        <v>2010</v>
      </c>
      <c r="I6" s="39">
        <f>SUM($C6,$D6,$E6,$F6,$H6)</f>
        <v>19584</v>
      </c>
      <c r="J6" s="40">
        <f>SUM($C6,$D6,$E6,$G6,$H6)</f>
        <v>17362</v>
      </c>
      <c r="L6" s="49" t="s">
        <v>74</v>
      </c>
      <c r="M6" s="53">
        <f>$G$5/30</f>
        <v>272.26666666666665</v>
      </c>
    </row>
    <row r="7" spans="2:13" x14ac:dyDescent="0.25">
      <c r="B7" s="31" t="s">
        <v>54</v>
      </c>
      <c r="C7" s="41">
        <f>$C$5*0.5</f>
        <v>2296</v>
      </c>
      <c r="D7" s="41">
        <f>$D$5*0.5</f>
        <v>760</v>
      </c>
      <c r="E7" s="41">
        <f>$E$5</f>
        <v>2600</v>
      </c>
      <c r="F7" s="35">
        <f>$F$5</f>
        <v>10390</v>
      </c>
      <c r="G7" s="36">
        <f>$G$5</f>
        <v>8168</v>
      </c>
      <c r="H7" s="41">
        <f>$H$5</f>
        <v>2010</v>
      </c>
      <c r="I7" s="35">
        <f>SUM($C7,$D7,$E7,$F7,$H7)</f>
        <v>18056</v>
      </c>
      <c r="J7" s="36">
        <f>SUM($C7,$D7,$E7,$G7,$H7)</f>
        <v>15834</v>
      </c>
      <c r="L7" s="50" t="s">
        <v>22</v>
      </c>
      <c r="M7" s="29">
        <f>$H$5/30</f>
        <v>67</v>
      </c>
    </row>
    <row r="8" spans="2:13" x14ac:dyDescent="0.25">
      <c r="B8" s="37" t="s">
        <v>55</v>
      </c>
      <c r="C8" s="38">
        <f>$C$5*0.25</f>
        <v>1148</v>
      </c>
      <c r="D8" s="38">
        <f>$D$5*0.25</f>
        <v>380</v>
      </c>
      <c r="E8" s="38">
        <v>0</v>
      </c>
      <c r="F8" s="39">
        <v>0</v>
      </c>
      <c r="G8" s="40">
        <v>0</v>
      </c>
      <c r="H8" s="38">
        <f>$H$5</f>
        <v>2010</v>
      </c>
      <c r="I8" s="39">
        <f>SUM($C8,$D8,$E8,$F8,$H8)</f>
        <v>3538</v>
      </c>
      <c r="J8" s="40">
        <f>SUM($C8,$D8,$E8,$G8,$H8)</f>
        <v>3538</v>
      </c>
    </row>
    <row r="9" spans="2:13" ht="8.25" customHeight="1" x14ac:dyDescent="0.25">
      <c r="B9" s="25"/>
    </row>
    <row r="10" spans="2:13" ht="15" customHeight="1" x14ac:dyDescent="0.25">
      <c r="B10" s="122" t="s">
        <v>62</v>
      </c>
      <c r="C10" s="119" t="s">
        <v>1</v>
      </c>
      <c r="D10" s="119" t="s">
        <v>2</v>
      </c>
      <c r="E10" s="119" t="s">
        <v>3</v>
      </c>
      <c r="F10" s="118" t="s">
        <v>37</v>
      </c>
      <c r="G10" s="118"/>
      <c r="H10" s="120" t="s">
        <v>22</v>
      </c>
      <c r="I10" s="118" t="s">
        <v>5</v>
      </c>
      <c r="J10" s="118"/>
    </row>
    <row r="11" spans="2:13" x14ac:dyDescent="0.25">
      <c r="B11" s="122"/>
      <c r="C11" s="119"/>
      <c r="D11" s="119"/>
      <c r="E11" s="119"/>
      <c r="F11" s="30" t="s">
        <v>60</v>
      </c>
      <c r="G11" s="30" t="s">
        <v>61</v>
      </c>
      <c r="H11" s="120"/>
      <c r="I11" s="30" t="s">
        <v>60</v>
      </c>
      <c r="J11" s="30" t="s">
        <v>61</v>
      </c>
    </row>
    <row r="12" spans="2:13" x14ac:dyDescent="0.25">
      <c r="B12" s="31" t="s">
        <v>52</v>
      </c>
      <c r="C12" s="48">
        <f>$C$5*0.5</f>
        <v>2296</v>
      </c>
      <c r="D12" s="48">
        <f>$D$5*0.5</f>
        <v>760</v>
      </c>
      <c r="E12" s="48">
        <f>$E$5*0.5</f>
        <v>1300</v>
      </c>
      <c r="F12" s="35">
        <f>$F$5*0.5</f>
        <v>5195</v>
      </c>
      <c r="G12" s="36">
        <f>$G$5*0.5</f>
        <v>4084</v>
      </c>
      <c r="H12" s="48">
        <f>$H$5*0.5</f>
        <v>1005</v>
      </c>
      <c r="I12" s="35">
        <f>SUM($C12,$D12,$E12,$F12,$H12)</f>
        <v>10556</v>
      </c>
      <c r="J12" s="36">
        <f>SUM($C12,$D12,$E12,$G12,$H12)</f>
        <v>9445</v>
      </c>
    </row>
    <row r="13" spans="2:13" x14ac:dyDescent="0.25">
      <c r="B13" s="37" t="s">
        <v>53</v>
      </c>
      <c r="C13" s="38">
        <f>$C$12*0.75</f>
        <v>1722</v>
      </c>
      <c r="D13" s="38">
        <f>$D$12*0.75</f>
        <v>570</v>
      </c>
      <c r="E13" s="38">
        <f>$E$5*0.5</f>
        <v>1300</v>
      </c>
      <c r="F13" s="39">
        <f>$F$5*0.5</f>
        <v>5195</v>
      </c>
      <c r="G13" s="40">
        <f>$G$5*0.5</f>
        <v>4084</v>
      </c>
      <c r="H13" s="38">
        <f>$H$5*0.5</f>
        <v>1005</v>
      </c>
      <c r="I13" s="39">
        <f>SUM($C13,$D13,$E13,$F13,$H13)</f>
        <v>9792</v>
      </c>
      <c r="J13" s="40">
        <f>SUM($C13,$D13,$E13,$G13,$H13)</f>
        <v>8681</v>
      </c>
    </row>
    <row r="14" spans="2:13" x14ac:dyDescent="0.25">
      <c r="B14" s="31" t="s">
        <v>54</v>
      </c>
      <c r="C14" s="41">
        <f>$C$12*0.5</f>
        <v>1148</v>
      </c>
      <c r="D14" s="41">
        <f>$D$12*0.5</f>
        <v>380</v>
      </c>
      <c r="E14" s="41">
        <f>$E$5*0.5</f>
        <v>1300</v>
      </c>
      <c r="F14" s="35">
        <f>$F$5*0.5</f>
        <v>5195</v>
      </c>
      <c r="G14" s="36">
        <f>$G$5*0.5</f>
        <v>4084</v>
      </c>
      <c r="H14" s="41">
        <f>$H$5*0.5</f>
        <v>1005</v>
      </c>
      <c r="I14" s="35">
        <f>SUM($C14,$D14,$E14,$F14,$H14)</f>
        <v>9028</v>
      </c>
      <c r="J14" s="36">
        <f>SUM($C14,$D14,$E14,$G14,$H14)</f>
        <v>7917</v>
      </c>
    </row>
    <row r="15" spans="2:13" x14ac:dyDescent="0.25">
      <c r="B15" s="37" t="s">
        <v>55</v>
      </c>
      <c r="C15" s="38">
        <f>$C$12*0.25</f>
        <v>574</v>
      </c>
      <c r="D15" s="38">
        <f>$D$12*0.25</f>
        <v>190</v>
      </c>
      <c r="E15" s="38">
        <v>0</v>
      </c>
      <c r="F15" s="39">
        <v>0</v>
      </c>
      <c r="G15" s="40">
        <v>0</v>
      </c>
      <c r="H15" s="38">
        <f>$H$5*0.5</f>
        <v>1005</v>
      </c>
      <c r="I15" s="39">
        <f>SUM($C15,$D15,$E15,$F15,$H15)</f>
        <v>1769</v>
      </c>
      <c r="J15" s="40">
        <f>SUM($C15,$D15,$E15,$G15,$H15)</f>
        <v>1769</v>
      </c>
    </row>
    <row r="16" spans="2:13" ht="8.25" customHeight="1" x14ac:dyDescent="0.25">
      <c r="B16" s="25"/>
    </row>
    <row r="17" spans="2:10" x14ac:dyDescent="0.25">
      <c r="B17" s="122" t="s">
        <v>57</v>
      </c>
      <c r="C17" s="119" t="s">
        <v>1</v>
      </c>
      <c r="D17" s="119" t="s">
        <v>2</v>
      </c>
      <c r="E17" s="119" t="s">
        <v>3</v>
      </c>
      <c r="F17" s="118" t="s">
        <v>37</v>
      </c>
      <c r="G17" s="118"/>
      <c r="H17" s="120" t="s">
        <v>22</v>
      </c>
      <c r="I17" s="118" t="s">
        <v>5</v>
      </c>
      <c r="J17" s="118"/>
    </row>
    <row r="18" spans="2:10" x14ac:dyDescent="0.25">
      <c r="B18" s="122"/>
      <c r="C18" s="119"/>
      <c r="D18" s="119"/>
      <c r="E18" s="119"/>
      <c r="F18" s="30" t="s">
        <v>60</v>
      </c>
      <c r="G18" s="30" t="s">
        <v>61</v>
      </c>
      <c r="H18" s="120"/>
      <c r="I18" s="30" t="s">
        <v>60</v>
      </c>
      <c r="J18" s="30" t="s">
        <v>61</v>
      </c>
    </row>
    <row r="19" spans="2:10" x14ac:dyDescent="0.25">
      <c r="B19" s="31" t="s">
        <v>52</v>
      </c>
      <c r="C19" s="42">
        <v>1377</v>
      </c>
      <c r="D19" s="43">
        <f>'In-State Budget'!D19</f>
        <v>459</v>
      </c>
      <c r="E19" s="43">
        <f>$M$4*9</f>
        <v>780</v>
      </c>
      <c r="F19" s="43">
        <f>$M$5*9</f>
        <v>3117</v>
      </c>
      <c r="G19" s="44" t="s">
        <v>64</v>
      </c>
      <c r="H19" s="43">
        <f>$M$7*9</f>
        <v>603</v>
      </c>
      <c r="I19" s="43">
        <f>SUM($C19,$D19,$E19,$F19,$H19)</f>
        <v>6336</v>
      </c>
      <c r="J19" s="45" t="s">
        <v>64</v>
      </c>
    </row>
    <row r="20" spans="2:10" ht="8.25" customHeight="1" x14ac:dyDescent="0.25">
      <c r="B20" s="25"/>
    </row>
    <row r="21" spans="2:10" ht="15" customHeight="1" x14ac:dyDescent="0.25">
      <c r="B21" s="46" t="s">
        <v>65</v>
      </c>
      <c r="C21" s="119" t="s">
        <v>1</v>
      </c>
      <c r="D21" s="119" t="s">
        <v>2</v>
      </c>
      <c r="E21" s="119" t="s">
        <v>3</v>
      </c>
      <c r="F21" s="118" t="s">
        <v>37</v>
      </c>
      <c r="G21" s="118"/>
      <c r="H21" s="120" t="s">
        <v>22</v>
      </c>
      <c r="I21" s="118" t="s">
        <v>5</v>
      </c>
      <c r="J21" s="118"/>
    </row>
    <row r="22" spans="2:10" x14ac:dyDescent="0.25">
      <c r="B22" s="47" t="s">
        <v>58</v>
      </c>
      <c r="C22" s="119"/>
      <c r="D22" s="119"/>
      <c r="E22" s="119"/>
      <c r="F22" s="30" t="s">
        <v>60</v>
      </c>
      <c r="G22" s="30" t="s">
        <v>61</v>
      </c>
      <c r="H22" s="120"/>
      <c r="I22" s="30" t="s">
        <v>60</v>
      </c>
      <c r="J22" s="30" t="s">
        <v>61</v>
      </c>
    </row>
    <row r="23" spans="2:10" x14ac:dyDescent="0.25">
      <c r="B23" s="31" t="s">
        <v>52</v>
      </c>
      <c r="C23" s="48">
        <f>$C$12+$C$19</f>
        <v>3673</v>
      </c>
      <c r="D23" s="48">
        <f>$D$12+$D$19</f>
        <v>1219</v>
      </c>
      <c r="E23" s="48">
        <f>$E$12+$E$19</f>
        <v>2080</v>
      </c>
      <c r="F23" s="35">
        <f>$F$12+$F$19</f>
        <v>8312</v>
      </c>
      <c r="G23" s="36">
        <f>$G$12+$F$19</f>
        <v>7201</v>
      </c>
      <c r="H23" s="48">
        <f>$H$12+$H$19</f>
        <v>1608</v>
      </c>
      <c r="I23" s="35">
        <f>SUM($C23,$D23,$E23,$F23,$H23)</f>
        <v>16892</v>
      </c>
      <c r="J23" s="36">
        <f>SUM($C23,$D23,$E23,$G23,$H23)</f>
        <v>15781</v>
      </c>
    </row>
    <row r="24" spans="2:10" x14ac:dyDescent="0.25">
      <c r="B24" s="37" t="s">
        <v>53</v>
      </c>
      <c r="C24" s="38">
        <f>$C$23*0.75</f>
        <v>2754.75</v>
      </c>
      <c r="D24" s="38">
        <f>$D$23*0.75</f>
        <v>914.25</v>
      </c>
      <c r="E24" s="38">
        <f>$E$23</f>
        <v>2080</v>
      </c>
      <c r="F24" s="39">
        <f>$F$23</f>
        <v>8312</v>
      </c>
      <c r="G24" s="40">
        <f>$G$23</f>
        <v>7201</v>
      </c>
      <c r="H24" s="38">
        <f>$H$23</f>
        <v>1608</v>
      </c>
      <c r="I24" s="39">
        <f>SUM($C24,$D24,$E24,$F24,$H24)</f>
        <v>15669</v>
      </c>
      <c r="J24" s="40">
        <f>SUM($C24,$D24,$E24,$G24,$H24)</f>
        <v>14558</v>
      </c>
    </row>
    <row r="25" spans="2:10" x14ac:dyDescent="0.25">
      <c r="B25" s="31" t="s">
        <v>54</v>
      </c>
      <c r="C25" s="41">
        <f>$C$23*0.5</f>
        <v>1836.5</v>
      </c>
      <c r="D25" s="41">
        <f>$D$23*0.5</f>
        <v>609.5</v>
      </c>
      <c r="E25" s="41">
        <f>$E$23</f>
        <v>2080</v>
      </c>
      <c r="F25" s="35">
        <f>$F$23</f>
        <v>8312</v>
      </c>
      <c r="G25" s="36">
        <f>$G$23</f>
        <v>7201</v>
      </c>
      <c r="H25" s="41">
        <f>$H$23</f>
        <v>1608</v>
      </c>
      <c r="I25" s="35">
        <f>SUM($C25,$D25,$E25,$F25,$H25)</f>
        <v>14446</v>
      </c>
      <c r="J25" s="36">
        <f>SUM($C25,$D25,$E25,$G25,$H25)</f>
        <v>13335</v>
      </c>
    </row>
    <row r="26" spans="2:10" x14ac:dyDescent="0.25">
      <c r="B26" s="37" t="s">
        <v>55</v>
      </c>
      <c r="C26" s="38">
        <f>$C$23*0.25</f>
        <v>918.25</v>
      </c>
      <c r="D26" s="38">
        <f>$D$23*0.25</f>
        <v>304.75</v>
      </c>
      <c r="E26" s="38" t="s">
        <v>64</v>
      </c>
      <c r="F26" s="39" t="s">
        <v>64</v>
      </c>
      <c r="G26" s="40" t="s">
        <v>64</v>
      </c>
      <c r="H26" s="38">
        <f>$H$23</f>
        <v>1608</v>
      </c>
      <c r="I26" s="39">
        <f>SUM($C26,$D26,$E26,$F26,$H26)</f>
        <v>2831</v>
      </c>
      <c r="J26" s="40">
        <f>SUM($C26,$D26,$E26,$G26,$H26)</f>
        <v>2831</v>
      </c>
    </row>
    <row r="27" spans="2:10" ht="8.25" customHeight="1" x14ac:dyDescent="0.25">
      <c r="B27" s="25"/>
    </row>
    <row r="28" spans="2:10" ht="15" customHeight="1" x14ac:dyDescent="0.25">
      <c r="B28" s="122" t="s">
        <v>59</v>
      </c>
      <c r="C28" s="119" t="s">
        <v>1</v>
      </c>
      <c r="D28" s="119" t="s">
        <v>2</v>
      </c>
      <c r="E28" s="119" t="s">
        <v>3</v>
      </c>
      <c r="F28" s="118" t="s">
        <v>37</v>
      </c>
      <c r="G28" s="118"/>
      <c r="H28" s="120" t="s">
        <v>22</v>
      </c>
      <c r="I28" s="118" t="s">
        <v>5</v>
      </c>
      <c r="J28" s="118"/>
    </row>
    <row r="29" spans="2:10" x14ac:dyDescent="0.25">
      <c r="B29" s="122"/>
      <c r="C29" s="119"/>
      <c r="D29" s="119"/>
      <c r="E29" s="119"/>
      <c r="F29" s="30" t="s">
        <v>60</v>
      </c>
      <c r="G29" s="30" t="s">
        <v>61</v>
      </c>
      <c r="H29" s="120"/>
      <c r="I29" s="30" t="s">
        <v>60</v>
      </c>
      <c r="J29" s="30" t="s">
        <v>61</v>
      </c>
    </row>
    <row r="30" spans="2:10" x14ac:dyDescent="0.25">
      <c r="B30" s="31" t="s">
        <v>52</v>
      </c>
      <c r="C30" s="48">
        <f>$C$5+$C$19</f>
        <v>5969</v>
      </c>
      <c r="D30" s="48">
        <f>$D$5+$D$19</f>
        <v>1979</v>
      </c>
      <c r="E30" s="48">
        <f>$E$5+$E$19</f>
        <v>3380</v>
      </c>
      <c r="F30" s="35">
        <f>$F$5+$F$19</f>
        <v>13507</v>
      </c>
      <c r="G30" s="36">
        <f>$G$5+$F$19</f>
        <v>11285</v>
      </c>
      <c r="H30" s="48">
        <f>$H$5+$H$19</f>
        <v>2613</v>
      </c>
      <c r="I30" s="35">
        <f>SUM($C30,$D30,$E30,$F30,$H30)</f>
        <v>27448</v>
      </c>
      <c r="J30" s="36">
        <f>SUM($C30,$D30,$E30,$G30,$H30)</f>
        <v>25226</v>
      </c>
    </row>
    <row r="31" spans="2:10" x14ac:dyDescent="0.25">
      <c r="B31" s="37" t="s">
        <v>53</v>
      </c>
      <c r="C31" s="38">
        <f>$C$30*0.75</f>
        <v>4476.75</v>
      </c>
      <c r="D31" s="38">
        <f>$D$30*0.75</f>
        <v>1484.25</v>
      </c>
      <c r="E31" s="38">
        <f>$E$30</f>
        <v>3380</v>
      </c>
      <c r="F31" s="39">
        <f>$F$30</f>
        <v>13507</v>
      </c>
      <c r="G31" s="40">
        <f>$G$30</f>
        <v>11285</v>
      </c>
      <c r="H31" s="38">
        <f>$H$30</f>
        <v>2613</v>
      </c>
      <c r="I31" s="39">
        <f>SUM($C31,$D31,$E31,$F31,$H31)</f>
        <v>25461</v>
      </c>
      <c r="J31" s="40">
        <f>SUM($C31,$D31,$E31,$G31,$H31)</f>
        <v>23239</v>
      </c>
    </row>
    <row r="32" spans="2:10" x14ac:dyDescent="0.25">
      <c r="B32" s="31" t="s">
        <v>54</v>
      </c>
      <c r="C32" s="41">
        <f>$C$30*0.5</f>
        <v>2984.5</v>
      </c>
      <c r="D32" s="41">
        <f>$D$30*0.5</f>
        <v>989.5</v>
      </c>
      <c r="E32" s="41">
        <f>$E$30</f>
        <v>3380</v>
      </c>
      <c r="F32" s="35">
        <f>$F$30</f>
        <v>13507</v>
      </c>
      <c r="G32" s="36">
        <f>$G$30</f>
        <v>11285</v>
      </c>
      <c r="H32" s="41">
        <f>$H$30</f>
        <v>2613</v>
      </c>
      <c r="I32" s="35">
        <f>SUM($C32,$D32,$E32,$F32,$H32)</f>
        <v>23474</v>
      </c>
      <c r="J32" s="36">
        <f>SUM($C32,$D32,$E32,$G32,$H32)</f>
        <v>21252</v>
      </c>
    </row>
    <row r="33" spans="2:10" x14ac:dyDescent="0.25">
      <c r="B33" s="37" t="s">
        <v>55</v>
      </c>
      <c r="C33" s="38">
        <f>$C$30*0.25</f>
        <v>1492.25</v>
      </c>
      <c r="D33" s="38">
        <f>$D$30*0.25</f>
        <v>494.75</v>
      </c>
      <c r="E33" s="38" t="s">
        <v>64</v>
      </c>
      <c r="F33" s="39" t="s">
        <v>64</v>
      </c>
      <c r="G33" s="40" t="s">
        <v>64</v>
      </c>
      <c r="H33" s="38">
        <f>$H$30</f>
        <v>2613</v>
      </c>
      <c r="I33" s="39">
        <f>SUM($C33,$D33,$E33,$F33,$H33)</f>
        <v>4600</v>
      </c>
      <c r="J33" s="40">
        <f>SUM($C33,$D33,$E33,$G33,$H33)</f>
        <v>4600</v>
      </c>
    </row>
  </sheetData>
  <mergeCells count="36">
    <mergeCell ref="I28:J28"/>
    <mergeCell ref="B28:B29"/>
    <mergeCell ref="C28:C29"/>
    <mergeCell ref="D28:D29"/>
    <mergeCell ref="E28:E29"/>
    <mergeCell ref="F28:G28"/>
    <mergeCell ref="H28:H29"/>
    <mergeCell ref="I17:J17"/>
    <mergeCell ref="C21:C22"/>
    <mergeCell ref="D21:D22"/>
    <mergeCell ref="E21:E22"/>
    <mergeCell ref="F21:G21"/>
    <mergeCell ref="H21:H22"/>
    <mergeCell ref="I21:J21"/>
    <mergeCell ref="H17:H18"/>
    <mergeCell ref="B17:B18"/>
    <mergeCell ref="C17:C18"/>
    <mergeCell ref="D17:D18"/>
    <mergeCell ref="E17:E18"/>
    <mergeCell ref="F17:G17"/>
    <mergeCell ref="L3:M3"/>
    <mergeCell ref="B10:B11"/>
    <mergeCell ref="C10:C11"/>
    <mergeCell ref="D10:D11"/>
    <mergeCell ref="E10:E11"/>
    <mergeCell ref="F10:G10"/>
    <mergeCell ref="H10:H11"/>
    <mergeCell ref="I10:J10"/>
    <mergeCell ref="B2:J2"/>
    <mergeCell ref="B3:B4"/>
    <mergeCell ref="C3:C4"/>
    <mergeCell ref="D3:D4"/>
    <mergeCell ref="E3:E4"/>
    <mergeCell ref="F3:G3"/>
    <mergeCell ref="H3:H4"/>
    <mergeCell ref="I3:J3"/>
  </mergeCells>
  <pageMargins left="0.7" right="0.7"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EBBCA-A8C6-4BAA-B803-264EE733926A}">
  <dimension ref="B1:J32"/>
  <sheetViews>
    <sheetView zoomScaleNormal="100" workbookViewId="0">
      <selection activeCell="E35" sqref="E35"/>
    </sheetView>
  </sheetViews>
  <sheetFormatPr defaultColWidth="8" defaultRowHeight="15" x14ac:dyDescent="0.25"/>
  <cols>
    <col min="1" max="1" width="2.375" customWidth="1"/>
    <col min="2" max="2" width="7.5" customWidth="1"/>
    <col min="3" max="3" width="16.5" customWidth="1"/>
    <col min="4" max="4" width="15" customWidth="1"/>
    <col min="5" max="5" width="13.125" customWidth="1"/>
    <col min="6" max="6" width="4.375" customWidth="1"/>
    <col min="7" max="7" width="7.5" customWidth="1"/>
    <col min="8" max="8" width="16.5" customWidth="1"/>
    <col min="9" max="9" width="15" customWidth="1"/>
    <col min="10" max="10" width="13.125" customWidth="1"/>
  </cols>
  <sheetData>
    <row r="1" spans="2:10" ht="10.5" customHeight="1" x14ac:dyDescent="0.25"/>
    <row r="2" spans="2:10" ht="18.75" x14ac:dyDescent="0.3">
      <c r="B2" s="125" t="s">
        <v>68</v>
      </c>
      <c r="C2" s="125"/>
      <c r="D2" s="125"/>
      <c r="E2" s="125"/>
      <c r="F2" s="125"/>
      <c r="G2" s="125"/>
      <c r="H2" s="125"/>
      <c r="I2" s="125"/>
      <c r="J2" s="125"/>
    </row>
    <row r="3" spans="2:10" ht="9.75" customHeight="1" x14ac:dyDescent="0.25"/>
    <row r="4" spans="2:10" x14ac:dyDescent="0.25">
      <c r="B4" s="121" t="s">
        <v>71</v>
      </c>
      <c r="C4" s="121"/>
      <c r="D4" s="121"/>
      <c r="G4" s="121" t="s">
        <v>72</v>
      </c>
      <c r="H4" s="121"/>
      <c r="I4" s="121"/>
    </row>
    <row r="5" spans="2:10" ht="15" customHeight="1" x14ac:dyDescent="0.25">
      <c r="B5" s="124" t="s">
        <v>63</v>
      </c>
      <c r="C5" s="124"/>
      <c r="D5" s="124"/>
      <c r="G5" s="124" t="s">
        <v>63</v>
      </c>
      <c r="H5" s="124"/>
      <c r="I5" s="124"/>
    </row>
    <row r="6" spans="2:10" x14ac:dyDescent="0.25">
      <c r="B6" s="123" t="s">
        <v>3</v>
      </c>
      <c r="C6" s="123"/>
      <c r="D6" s="3">
        <f>'In-State Budget'!M4</f>
        <v>86.666666666666671</v>
      </c>
      <c r="G6" s="123" t="s">
        <v>3</v>
      </c>
      <c r="H6" s="123"/>
      <c r="I6" s="3">
        <f>'In-State Budget'!M4</f>
        <v>86.666666666666671</v>
      </c>
    </row>
    <row r="7" spans="2:10" x14ac:dyDescent="0.25">
      <c r="B7" s="123" t="s">
        <v>69</v>
      </c>
      <c r="C7" s="123"/>
      <c r="D7" s="59">
        <f>'In-State Budget'!M5</f>
        <v>346.33333333333331</v>
      </c>
      <c r="G7" s="123" t="s">
        <v>69</v>
      </c>
      <c r="H7" s="123"/>
      <c r="I7" s="59">
        <f>'In-State Budget'!M6</f>
        <v>272.26666666666665</v>
      </c>
    </row>
    <row r="8" spans="2:10" x14ac:dyDescent="0.25">
      <c r="B8" s="123" t="s">
        <v>4</v>
      </c>
      <c r="C8" s="123"/>
      <c r="D8" s="3">
        <f>'In-State Budget'!M7</f>
        <v>67</v>
      </c>
      <c r="G8" s="123" t="s">
        <v>4</v>
      </c>
      <c r="H8" s="123"/>
      <c r="I8" s="3">
        <f>'In-State Budget'!M7</f>
        <v>67</v>
      </c>
    </row>
    <row r="11" spans="2:10" x14ac:dyDescent="0.25">
      <c r="B11" s="60" t="s">
        <v>70</v>
      </c>
      <c r="C11" s="61" t="s">
        <v>3</v>
      </c>
      <c r="D11" s="61" t="s">
        <v>37</v>
      </c>
      <c r="E11" s="62" t="s">
        <v>22</v>
      </c>
      <c r="G11" s="60" t="s">
        <v>70</v>
      </c>
      <c r="H11" s="71" t="s">
        <v>3</v>
      </c>
      <c r="I11" s="61" t="s">
        <v>37</v>
      </c>
      <c r="J11" s="62" t="s">
        <v>22</v>
      </c>
    </row>
    <row r="12" spans="2:10" x14ac:dyDescent="0.25">
      <c r="B12" s="18">
        <v>4</v>
      </c>
      <c r="C12" s="63">
        <f t="shared" ref="C12:C23" si="0">$D$6*$B12</f>
        <v>346.66666666666669</v>
      </c>
      <c r="D12" s="64">
        <f t="shared" ref="D12:D23" si="1">$D$7*$B12</f>
        <v>1385.3333333333333</v>
      </c>
      <c r="E12" s="65">
        <f t="shared" ref="E12:E23" si="2">$D$8*$B12</f>
        <v>268</v>
      </c>
      <c r="G12" s="18">
        <v>4</v>
      </c>
      <c r="H12" s="63">
        <f t="shared" ref="H12:H23" si="3">$I$6*$G12</f>
        <v>346.66666666666669</v>
      </c>
      <c r="I12" s="64">
        <f t="shared" ref="I12:I23" si="4">$I$7*$G12</f>
        <v>1089.0666666666666</v>
      </c>
      <c r="J12" s="65">
        <f t="shared" ref="J12:J23" si="5">$I$8*$G12</f>
        <v>268</v>
      </c>
    </row>
    <row r="13" spans="2:10" x14ac:dyDescent="0.25">
      <c r="B13" s="18">
        <v>5</v>
      </c>
      <c r="C13" s="63">
        <f t="shared" si="0"/>
        <v>433.33333333333337</v>
      </c>
      <c r="D13" s="64">
        <f t="shared" si="1"/>
        <v>1731.6666666666665</v>
      </c>
      <c r="E13" s="65">
        <f t="shared" si="2"/>
        <v>335</v>
      </c>
      <c r="G13" s="18">
        <v>5</v>
      </c>
      <c r="H13" s="63">
        <f t="shared" si="3"/>
        <v>433.33333333333337</v>
      </c>
      <c r="I13" s="64">
        <f t="shared" si="4"/>
        <v>1361.3333333333333</v>
      </c>
      <c r="J13" s="65">
        <f t="shared" si="5"/>
        <v>335</v>
      </c>
    </row>
    <row r="14" spans="2:10" x14ac:dyDescent="0.25">
      <c r="B14" s="18">
        <v>6</v>
      </c>
      <c r="C14" s="63">
        <f t="shared" si="0"/>
        <v>520</v>
      </c>
      <c r="D14" s="64">
        <f t="shared" si="1"/>
        <v>2078</v>
      </c>
      <c r="E14" s="65">
        <f t="shared" si="2"/>
        <v>402</v>
      </c>
      <c r="G14" s="18">
        <v>6</v>
      </c>
      <c r="H14" s="63">
        <f t="shared" si="3"/>
        <v>520</v>
      </c>
      <c r="I14" s="64">
        <f t="shared" si="4"/>
        <v>1633.6</v>
      </c>
      <c r="J14" s="65">
        <f t="shared" si="5"/>
        <v>402</v>
      </c>
    </row>
    <row r="15" spans="2:10" x14ac:dyDescent="0.25">
      <c r="B15" s="18">
        <v>7</v>
      </c>
      <c r="C15" s="63">
        <f t="shared" si="0"/>
        <v>606.66666666666674</v>
      </c>
      <c r="D15" s="64">
        <f t="shared" si="1"/>
        <v>2424.333333333333</v>
      </c>
      <c r="E15" s="65">
        <f t="shared" si="2"/>
        <v>469</v>
      </c>
      <c r="G15" s="18">
        <v>7</v>
      </c>
      <c r="H15" s="63">
        <f t="shared" si="3"/>
        <v>606.66666666666674</v>
      </c>
      <c r="I15" s="64">
        <f t="shared" si="4"/>
        <v>1905.8666666666666</v>
      </c>
      <c r="J15" s="65">
        <f t="shared" si="5"/>
        <v>469</v>
      </c>
    </row>
    <row r="16" spans="2:10" x14ac:dyDescent="0.25">
      <c r="B16" s="18">
        <v>8</v>
      </c>
      <c r="C16" s="63">
        <f t="shared" si="0"/>
        <v>693.33333333333337</v>
      </c>
      <c r="D16" s="64">
        <f t="shared" si="1"/>
        <v>2770.6666666666665</v>
      </c>
      <c r="E16" s="65">
        <f t="shared" si="2"/>
        <v>536</v>
      </c>
      <c r="G16" s="18">
        <v>8</v>
      </c>
      <c r="H16" s="63">
        <f t="shared" si="3"/>
        <v>693.33333333333337</v>
      </c>
      <c r="I16" s="64">
        <f t="shared" si="4"/>
        <v>2178.1333333333332</v>
      </c>
      <c r="J16" s="65">
        <f t="shared" si="5"/>
        <v>536</v>
      </c>
    </row>
    <row r="17" spans="2:10" x14ac:dyDescent="0.25">
      <c r="B17" s="18">
        <v>9</v>
      </c>
      <c r="C17" s="63">
        <f t="shared" si="0"/>
        <v>780</v>
      </c>
      <c r="D17" s="64">
        <f t="shared" si="1"/>
        <v>3117</v>
      </c>
      <c r="E17" s="65">
        <f t="shared" si="2"/>
        <v>603</v>
      </c>
      <c r="G17" s="18">
        <v>9</v>
      </c>
      <c r="H17" s="63">
        <f t="shared" si="3"/>
        <v>780</v>
      </c>
      <c r="I17" s="64">
        <f t="shared" si="4"/>
        <v>2450.3999999999996</v>
      </c>
      <c r="J17" s="65">
        <f t="shared" si="5"/>
        <v>603</v>
      </c>
    </row>
    <row r="18" spans="2:10" x14ac:dyDescent="0.25">
      <c r="B18" s="18">
        <v>10</v>
      </c>
      <c r="C18" s="63">
        <f t="shared" si="0"/>
        <v>866.66666666666674</v>
      </c>
      <c r="D18" s="64">
        <f t="shared" si="1"/>
        <v>3463.333333333333</v>
      </c>
      <c r="E18" s="65">
        <f t="shared" si="2"/>
        <v>670</v>
      </c>
      <c r="G18" s="18">
        <v>10</v>
      </c>
      <c r="H18" s="63">
        <f t="shared" si="3"/>
        <v>866.66666666666674</v>
      </c>
      <c r="I18" s="64">
        <f t="shared" si="4"/>
        <v>2722.6666666666665</v>
      </c>
      <c r="J18" s="65">
        <f t="shared" si="5"/>
        <v>670</v>
      </c>
    </row>
    <row r="19" spans="2:10" x14ac:dyDescent="0.25">
      <c r="B19" s="18">
        <v>11</v>
      </c>
      <c r="C19" s="63">
        <f t="shared" si="0"/>
        <v>953.33333333333337</v>
      </c>
      <c r="D19" s="64">
        <f t="shared" si="1"/>
        <v>3809.6666666666665</v>
      </c>
      <c r="E19" s="65">
        <f t="shared" si="2"/>
        <v>737</v>
      </c>
      <c r="G19" s="18">
        <v>11</v>
      </c>
      <c r="H19" s="63">
        <f t="shared" si="3"/>
        <v>953.33333333333337</v>
      </c>
      <c r="I19" s="64">
        <f t="shared" si="4"/>
        <v>2994.9333333333334</v>
      </c>
      <c r="J19" s="65">
        <f t="shared" si="5"/>
        <v>737</v>
      </c>
    </row>
    <row r="20" spans="2:10" x14ac:dyDescent="0.25">
      <c r="B20" s="18">
        <v>12</v>
      </c>
      <c r="C20" s="63">
        <f t="shared" si="0"/>
        <v>1040</v>
      </c>
      <c r="D20" s="64">
        <f t="shared" si="1"/>
        <v>4156</v>
      </c>
      <c r="E20" s="65">
        <f t="shared" si="2"/>
        <v>804</v>
      </c>
      <c r="G20" s="18">
        <v>12</v>
      </c>
      <c r="H20" s="63">
        <f t="shared" si="3"/>
        <v>1040</v>
      </c>
      <c r="I20" s="64">
        <f t="shared" si="4"/>
        <v>3267.2</v>
      </c>
      <c r="J20" s="65">
        <f>$I$8*$G20</f>
        <v>804</v>
      </c>
    </row>
    <row r="21" spans="2:10" s="51" customFormat="1" x14ac:dyDescent="0.25">
      <c r="B21" s="66">
        <v>13</v>
      </c>
      <c r="C21" s="63">
        <f t="shared" si="0"/>
        <v>1126.6666666666667</v>
      </c>
      <c r="D21" s="64">
        <f t="shared" si="1"/>
        <v>4502.333333333333</v>
      </c>
      <c r="E21" s="65">
        <f t="shared" si="2"/>
        <v>871</v>
      </c>
      <c r="G21" s="66">
        <v>13</v>
      </c>
      <c r="H21" s="63">
        <f t="shared" si="3"/>
        <v>1126.6666666666667</v>
      </c>
      <c r="I21" s="64">
        <f t="shared" si="4"/>
        <v>3539.4666666666662</v>
      </c>
      <c r="J21" s="65">
        <f t="shared" si="5"/>
        <v>871</v>
      </c>
    </row>
    <row r="22" spans="2:10" x14ac:dyDescent="0.25">
      <c r="B22" s="18">
        <v>14</v>
      </c>
      <c r="C22" s="63">
        <f t="shared" si="0"/>
        <v>1213.3333333333335</v>
      </c>
      <c r="D22" s="64">
        <f t="shared" si="1"/>
        <v>4848.6666666666661</v>
      </c>
      <c r="E22" s="65">
        <f t="shared" si="2"/>
        <v>938</v>
      </c>
      <c r="G22" s="18">
        <v>14</v>
      </c>
      <c r="H22" s="63">
        <f t="shared" si="3"/>
        <v>1213.3333333333335</v>
      </c>
      <c r="I22" s="64">
        <f>$I$7*$G22</f>
        <v>3811.7333333333331</v>
      </c>
      <c r="J22" s="65">
        <f t="shared" si="5"/>
        <v>938</v>
      </c>
    </row>
    <row r="23" spans="2:10" x14ac:dyDescent="0.25">
      <c r="B23" s="18">
        <v>15</v>
      </c>
      <c r="C23" s="63">
        <f t="shared" si="0"/>
        <v>1300</v>
      </c>
      <c r="D23" s="64">
        <f t="shared" si="1"/>
        <v>5195</v>
      </c>
      <c r="E23" s="65">
        <f t="shared" si="2"/>
        <v>1005</v>
      </c>
      <c r="G23" s="18">
        <v>15</v>
      </c>
      <c r="H23" s="63">
        <f t="shared" si="3"/>
        <v>1300</v>
      </c>
      <c r="I23" s="64">
        <f t="shared" si="4"/>
        <v>4084</v>
      </c>
      <c r="J23" s="65">
        <f t="shared" si="5"/>
        <v>1005</v>
      </c>
    </row>
    <row r="24" spans="2:10" x14ac:dyDescent="0.25">
      <c r="B24" s="18">
        <v>16</v>
      </c>
      <c r="C24" s="63">
        <f t="shared" ref="C24:C29" si="6">$D$6*$B24</f>
        <v>1386.6666666666667</v>
      </c>
      <c r="D24" s="64">
        <f t="shared" ref="D24:D29" si="7">$D$7*$B24</f>
        <v>5541.333333333333</v>
      </c>
      <c r="E24" s="65">
        <f t="shared" ref="E24:E29" si="8">$D$8*$B24</f>
        <v>1072</v>
      </c>
      <c r="G24" s="18">
        <v>16</v>
      </c>
      <c r="H24" s="63">
        <f t="shared" ref="H24:H29" si="9">$I$6*$G24</f>
        <v>1386.6666666666667</v>
      </c>
      <c r="I24" s="64">
        <f t="shared" ref="I24:I29" si="10">$I$7*$G24</f>
        <v>4356.2666666666664</v>
      </c>
      <c r="J24" s="65">
        <f t="shared" ref="J24:J29" si="11">$I$8*$G24</f>
        <v>1072</v>
      </c>
    </row>
    <row r="25" spans="2:10" x14ac:dyDescent="0.25">
      <c r="B25" s="18">
        <v>17</v>
      </c>
      <c r="C25" s="63">
        <f t="shared" si="6"/>
        <v>1473.3333333333335</v>
      </c>
      <c r="D25" s="64">
        <f t="shared" si="7"/>
        <v>5887.6666666666661</v>
      </c>
      <c r="E25" s="65">
        <f t="shared" si="8"/>
        <v>1139</v>
      </c>
      <c r="G25" s="18">
        <v>17</v>
      </c>
      <c r="H25" s="63">
        <f t="shared" si="9"/>
        <v>1473.3333333333335</v>
      </c>
      <c r="I25" s="64">
        <f t="shared" si="10"/>
        <v>4628.5333333333328</v>
      </c>
      <c r="J25" s="65">
        <f t="shared" si="11"/>
        <v>1139</v>
      </c>
    </row>
    <row r="26" spans="2:10" x14ac:dyDescent="0.25">
      <c r="B26" s="18">
        <v>18</v>
      </c>
      <c r="C26" s="63">
        <f t="shared" si="6"/>
        <v>1560</v>
      </c>
      <c r="D26" s="64">
        <f t="shared" si="7"/>
        <v>6234</v>
      </c>
      <c r="E26" s="65">
        <f t="shared" si="8"/>
        <v>1206</v>
      </c>
      <c r="G26" s="18">
        <v>18</v>
      </c>
      <c r="H26" s="63">
        <f t="shared" si="9"/>
        <v>1560</v>
      </c>
      <c r="I26" s="64">
        <f t="shared" si="10"/>
        <v>4900.7999999999993</v>
      </c>
      <c r="J26" s="65">
        <f t="shared" si="11"/>
        <v>1206</v>
      </c>
    </row>
    <row r="27" spans="2:10" x14ac:dyDescent="0.25">
      <c r="B27" s="18">
        <v>19</v>
      </c>
      <c r="C27" s="63">
        <f t="shared" si="6"/>
        <v>1646.6666666666667</v>
      </c>
      <c r="D27" s="64">
        <f t="shared" si="7"/>
        <v>6580.333333333333</v>
      </c>
      <c r="E27" s="65">
        <f t="shared" si="8"/>
        <v>1273</v>
      </c>
      <c r="G27" s="18">
        <v>19</v>
      </c>
      <c r="H27" s="63">
        <f t="shared" si="9"/>
        <v>1646.6666666666667</v>
      </c>
      <c r="I27" s="64">
        <f t="shared" si="10"/>
        <v>5173.0666666666666</v>
      </c>
      <c r="J27" s="65">
        <f t="shared" si="11"/>
        <v>1273</v>
      </c>
    </row>
    <row r="28" spans="2:10" x14ac:dyDescent="0.25">
      <c r="B28" s="18">
        <v>20</v>
      </c>
      <c r="C28" s="63">
        <f t="shared" si="6"/>
        <v>1733.3333333333335</v>
      </c>
      <c r="D28" s="64">
        <f t="shared" si="7"/>
        <v>6926.6666666666661</v>
      </c>
      <c r="E28" s="65">
        <f t="shared" si="8"/>
        <v>1340</v>
      </c>
      <c r="G28" s="18">
        <v>20</v>
      </c>
      <c r="H28" s="63">
        <f t="shared" si="9"/>
        <v>1733.3333333333335</v>
      </c>
      <c r="I28" s="64">
        <f t="shared" si="10"/>
        <v>5445.333333333333</v>
      </c>
      <c r="J28" s="65">
        <f t="shared" si="11"/>
        <v>1340</v>
      </c>
    </row>
    <row r="29" spans="2:10" x14ac:dyDescent="0.25">
      <c r="B29" s="67">
        <v>21</v>
      </c>
      <c r="C29" s="68">
        <f t="shared" si="6"/>
        <v>1820</v>
      </c>
      <c r="D29" s="69">
        <f t="shared" si="7"/>
        <v>7273</v>
      </c>
      <c r="E29" s="70">
        <f t="shared" si="8"/>
        <v>1407</v>
      </c>
      <c r="G29" s="67">
        <v>21</v>
      </c>
      <c r="H29" s="68">
        <f t="shared" si="9"/>
        <v>1820</v>
      </c>
      <c r="I29" s="69">
        <f t="shared" si="10"/>
        <v>5717.5999999999995</v>
      </c>
      <c r="J29" s="70">
        <f t="shared" si="11"/>
        <v>1407</v>
      </c>
    </row>
    <row r="32" spans="2:10" x14ac:dyDescent="0.25">
      <c r="C32" s="52"/>
    </row>
  </sheetData>
  <mergeCells count="11">
    <mergeCell ref="G4:I4"/>
    <mergeCell ref="B5:D5"/>
    <mergeCell ref="B4:D4"/>
    <mergeCell ref="B2:J2"/>
    <mergeCell ref="B6:C6"/>
    <mergeCell ref="G5:I5"/>
    <mergeCell ref="B7:C7"/>
    <mergeCell ref="B8:C8"/>
    <mergeCell ref="G6:H6"/>
    <mergeCell ref="G7:H7"/>
    <mergeCell ref="G8:H8"/>
  </mergeCells>
  <pageMargins left="0.7" right="0.7" top="0.75" bottom="0.75" header="0.3" footer="0.3"/>
  <pageSetup orientation="landscape" horizontalDpi="4294967293"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O36"/>
  <sheetViews>
    <sheetView showGridLines="0" zoomScaleNormal="100" workbookViewId="0">
      <selection activeCell="E20" sqref="E20:M20"/>
    </sheetView>
  </sheetViews>
  <sheetFormatPr defaultRowHeight="15" x14ac:dyDescent="0.25"/>
  <cols>
    <col min="1" max="1" width="2.75" customWidth="1"/>
    <col min="2" max="2" width="7.375" customWidth="1"/>
    <col min="3" max="3" width="10" customWidth="1"/>
    <col min="4" max="4" width="2" customWidth="1"/>
    <col min="5" max="6" width="10.5" customWidth="1"/>
    <col min="7" max="7" width="10.375" customWidth="1"/>
    <col min="8" max="8" width="13.875" customWidth="1"/>
    <col min="9" max="9" width="13.625" customWidth="1"/>
    <col min="10" max="10" width="13.875" customWidth="1"/>
    <col min="11" max="11" width="12.625" customWidth="1"/>
    <col min="12" max="12" width="8.625" customWidth="1"/>
    <col min="13" max="13" width="9" hidden="1" customWidth="1"/>
    <col min="14" max="14" width="11.875" hidden="1" customWidth="1"/>
    <col min="15" max="15" width="7" customWidth="1"/>
    <col min="16" max="16" width="11.75" customWidth="1"/>
  </cols>
  <sheetData>
    <row r="2" spans="2:15" ht="15.75" x14ac:dyDescent="0.25">
      <c r="E2" s="132" t="s">
        <v>6</v>
      </c>
      <c r="F2" s="132"/>
      <c r="G2" s="132"/>
      <c r="H2" s="132"/>
      <c r="I2" s="132"/>
      <c r="J2" s="132"/>
      <c r="K2" s="132"/>
      <c r="L2" s="132"/>
      <c r="M2" s="132"/>
      <c r="N2" s="132"/>
      <c r="O2" s="132"/>
    </row>
    <row r="4" spans="2:15" x14ac:dyDescent="0.25">
      <c r="E4" s="4" t="s">
        <v>7</v>
      </c>
      <c r="F4" s="4"/>
      <c r="G4" s="135" t="s">
        <v>27</v>
      </c>
      <c r="H4" s="116"/>
      <c r="I4" s="116"/>
      <c r="J4" s="116"/>
      <c r="K4" s="116"/>
      <c r="L4" s="116"/>
      <c r="M4" s="116"/>
      <c r="N4" s="116"/>
    </row>
    <row r="5" spans="2:15" x14ac:dyDescent="0.25">
      <c r="B5" s="26" t="s">
        <v>0</v>
      </c>
      <c r="C5" s="74" t="s">
        <v>80</v>
      </c>
    </row>
    <row r="6" spans="2:15" x14ac:dyDescent="0.25">
      <c r="B6" s="129" t="s">
        <v>75</v>
      </c>
      <c r="C6" s="129"/>
      <c r="E6" s="130" t="s">
        <v>26</v>
      </c>
      <c r="F6" s="130"/>
      <c r="G6" s="131"/>
      <c r="H6" s="131"/>
      <c r="I6" s="131"/>
      <c r="J6" s="131"/>
      <c r="K6" s="131"/>
      <c r="L6" s="131"/>
      <c r="M6" s="131"/>
      <c r="N6" s="131"/>
    </row>
    <row r="7" spans="2:15" x14ac:dyDescent="0.25">
      <c r="E7" s="131"/>
      <c r="F7" s="131"/>
      <c r="G7" s="131"/>
      <c r="H7" s="131"/>
      <c r="I7" s="131"/>
      <c r="J7" s="131"/>
      <c r="K7" s="131"/>
      <c r="L7" s="131"/>
      <c r="M7" s="131"/>
      <c r="N7" s="131"/>
    </row>
    <row r="9" spans="2:15" ht="28.5" customHeight="1" x14ac:dyDescent="0.25">
      <c r="G9" s="26" t="s">
        <v>9</v>
      </c>
      <c r="H9" s="26"/>
      <c r="I9" s="133">
        <v>1</v>
      </c>
      <c r="J9" s="133">
        <v>2</v>
      </c>
    </row>
    <row r="10" spans="2:15" ht="44.25" customHeight="1" x14ac:dyDescent="0.25">
      <c r="G10" s="55" t="s">
        <v>8</v>
      </c>
      <c r="H10" s="55"/>
      <c r="I10" s="134"/>
      <c r="J10" s="134"/>
    </row>
    <row r="11" spans="2:15" x14ac:dyDescent="0.25">
      <c r="G11" s="127" t="s">
        <v>25</v>
      </c>
      <c r="H11" s="128"/>
      <c r="I11" s="58">
        <v>4124</v>
      </c>
      <c r="J11" s="58">
        <v>6186</v>
      </c>
    </row>
    <row r="12" spans="2:15" x14ac:dyDescent="0.25">
      <c r="G12" s="127" t="s">
        <v>10</v>
      </c>
      <c r="H12" s="128"/>
      <c r="I12" s="58">
        <v>2062</v>
      </c>
      <c r="J12" s="58">
        <v>3093</v>
      </c>
    </row>
    <row r="13" spans="2:15" x14ac:dyDescent="0.25">
      <c r="G13" s="127" t="s">
        <v>11</v>
      </c>
      <c r="H13" s="128"/>
      <c r="I13" s="58">
        <v>2062</v>
      </c>
      <c r="J13" s="58">
        <v>3093</v>
      </c>
    </row>
    <row r="14" spans="2:15" x14ac:dyDescent="0.25">
      <c r="G14" s="127" t="s">
        <v>12</v>
      </c>
      <c r="H14" s="128"/>
      <c r="I14" s="58">
        <v>1031</v>
      </c>
      <c r="J14" s="58">
        <v>1546</v>
      </c>
    </row>
    <row r="16" spans="2:15" x14ac:dyDescent="0.25">
      <c r="B16" s="46" t="s">
        <v>0</v>
      </c>
      <c r="C16" s="73" t="s">
        <v>80</v>
      </c>
    </row>
    <row r="17" spans="2:14" x14ac:dyDescent="0.25">
      <c r="B17" s="1">
        <v>1376</v>
      </c>
      <c r="C17" s="1">
        <f>$B17/2</f>
        <v>688</v>
      </c>
      <c r="E17" s="126" t="s">
        <v>14</v>
      </c>
      <c r="F17" s="116"/>
      <c r="G17" s="116"/>
      <c r="H17" s="116"/>
      <c r="I17" s="116"/>
      <c r="J17" s="116"/>
      <c r="K17" s="116"/>
      <c r="L17" s="116"/>
      <c r="M17" s="116"/>
      <c r="N17" s="116"/>
    </row>
    <row r="18" spans="2:14" x14ac:dyDescent="0.25">
      <c r="B18" s="27">
        <v>700</v>
      </c>
      <c r="C18" s="27">
        <f>$B18/2</f>
        <v>350</v>
      </c>
      <c r="E18" s="4" t="s">
        <v>24</v>
      </c>
    </row>
    <row r="19" spans="2:14" x14ac:dyDescent="0.25">
      <c r="B19" s="1">
        <v>600</v>
      </c>
      <c r="C19" s="1">
        <f>$B19/2</f>
        <v>300</v>
      </c>
      <c r="E19" s="126" t="s">
        <v>15</v>
      </c>
      <c r="F19" s="116"/>
      <c r="G19" s="116"/>
      <c r="H19" s="116"/>
      <c r="I19" s="116"/>
      <c r="J19" s="116"/>
      <c r="K19" s="116"/>
      <c r="L19" s="116"/>
      <c r="M19" s="116"/>
      <c r="N19" s="116"/>
    </row>
    <row r="20" spans="2:14" x14ac:dyDescent="0.25">
      <c r="B20" s="27">
        <v>1200</v>
      </c>
      <c r="C20" s="27">
        <f>$B20/2</f>
        <v>600</v>
      </c>
      <c r="E20" s="126" t="s">
        <v>23</v>
      </c>
      <c r="F20" s="116"/>
      <c r="G20" s="116"/>
      <c r="H20" s="116"/>
      <c r="I20" s="116"/>
      <c r="J20" s="116"/>
      <c r="K20" s="116"/>
      <c r="L20" s="116"/>
      <c r="M20" s="116"/>
    </row>
    <row r="21" spans="2:14" x14ac:dyDescent="0.25">
      <c r="B21" s="1">
        <v>100</v>
      </c>
      <c r="C21" s="1"/>
      <c r="E21" s="4" t="s">
        <v>81</v>
      </c>
    </row>
    <row r="22" spans="2:14" x14ac:dyDescent="0.25">
      <c r="B22" s="27">
        <v>1864</v>
      </c>
      <c r="C22" s="27">
        <f>$B22/2</f>
        <v>932</v>
      </c>
      <c r="E22" s="126" t="s">
        <v>16</v>
      </c>
      <c r="F22" s="126"/>
      <c r="G22" s="126"/>
      <c r="H22" s="126"/>
      <c r="I22" s="126"/>
      <c r="J22" s="126"/>
      <c r="K22" s="126"/>
      <c r="L22" s="126"/>
      <c r="M22" s="126"/>
      <c r="N22" s="126"/>
    </row>
    <row r="23" spans="2:14" ht="6.75" customHeight="1" x14ac:dyDescent="0.25"/>
    <row r="24" spans="2:14" x14ac:dyDescent="0.25">
      <c r="H24" s="26" t="s">
        <v>19</v>
      </c>
      <c r="I24" s="26"/>
      <c r="J24" s="26"/>
    </row>
    <row r="25" spans="2:14" x14ac:dyDescent="0.25">
      <c r="H25" s="54"/>
      <c r="I25" s="55" t="s">
        <v>17</v>
      </c>
      <c r="J25" s="55" t="s">
        <v>18</v>
      </c>
    </row>
    <row r="26" spans="2:14" x14ac:dyDescent="0.25">
      <c r="H26" s="27" t="s">
        <v>20</v>
      </c>
      <c r="I26" s="56">
        <v>480</v>
      </c>
      <c r="J26" s="56">
        <v>960</v>
      </c>
    </row>
    <row r="27" spans="2:14" x14ac:dyDescent="0.25">
      <c r="H27" s="27" t="s">
        <v>21</v>
      </c>
      <c r="I27" s="56">
        <v>432</v>
      </c>
      <c r="J27" s="56">
        <v>864</v>
      </c>
    </row>
    <row r="28" spans="2:14" x14ac:dyDescent="0.25">
      <c r="H28" s="27" t="s">
        <v>22</v>
      </c>
      <c r="I28" s="56">
        <v>20</v>
      </c>
      <c r="J28" s="56">
        <v>40</v>
      </c>
    </row>
    <row r="29" spans="2:14" x14ac:dyDescent="0.25">
      <c r="H29" s="49" t="s">
        <v>5</v>
      </c>
      <c r="I29" s="57">
        <v>932</v>
      </c>
      <c r="J29" s="57">
        <v>1864</v>
      </c>
    </row>
    <row r="30" spans="2:14" ht="11.25" customHeight="1" x14ac:dyDescent="0.25">
      <c r="H30" s="4"/>
      <c r="I30" s="75"/>
      <c r="J30" s="75"/>
    </row>
    <row r="31" spans="2:14" x14ac:dyDescent="0.25">
      <c r="B31" s="46" t="s">
        <v>0</v>
      </c>
      <c r="C31" s="73" t="s">
        <v>80</v>
      </c>
    </row>
    <row r="32" spans="2:14" x14ac:dyDescent="0.25">
      <c r="B32" t="s">
        <v>79</v>
      </c>
      <c r="E32" s="126" t="s">
        <v>13</v>
      </c>
      <c r="F32" s="116"/>
      <c r="G32" s="116"/>
      <c r="H32" s="116"/>
      <c r="I32" s="116"/>
      <c r="J32" s="116"/>
      <c r="K32" s="116"/>
      <c r="L32" s="116"/>
      <c r="M32" s="116"/>
      <c r="N32" s="116"/>
    </row>
    <row r="34" spans="6:8" x14ac:dyDescent="0.25">
      <c r="F34" s="7"/>
      <c r="H34" s="7"/>
    </row>
    <row r="36" spans="6:8" x14ac:dyDescent="0.25">
      <c r="F36" s="7"/>
      <c r="H36" s="7"/>
    </row>
  </sheetData>
  <mergeCells count="15">
    <mergeCell ref="B6:C6"/>
    <mergeCell ref="E6:N7"/>
    <mergeCell ref="E2:O2"/>
    <mergeCell ref="J9:J10"/>
    <mergeCell ref="I9:I10"/>
    <mergeCell ref="G4:N4"/>
    <mergeCell ref="E32:N32"/>
    <mergeCell ref="E17:N17"/>
    <mergeCell ref="E20:M20"/>
    <mergeCell ref="G11:H11"/>
    <mergeCell ref="E19:N19"/>
    <mergeCell ref="E22:N22"/>
    <mergeCell ref="G12:H12"/>
    <mergeCell ref="G13:H13"/>
    <mergeCell ref="G14:H14"/>
  </mergeCells>
  <pageMargins left="0.45" right="0.45" top="0.25" bottom="0.2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1"/>
  <sheetViews>
    <sheetView workbookViewId="0">
      <selection activeCell="D3" sqref="D3"/>
    </sheetView>
  </sheetViews>
  <sheetFormatPr defaultRowHeight="15" x14ac:dyDescent="0.25"/>
  <cols>
    <col min="1" max="1" width="103.625" customWidth="1"/>
    <col min="3" max="3" width="16.25" customWidth="1"/>
    <col min="4" max="4" width="29.875" customWidth="1"/>
  </cols>
  <sheetData>
    <row r="1" spans="1:4" ht="21" customHeight="1" x14ac:dyDescent="0.25">
      <c r="A1" s="4" t="s">
        <v>28</v>
      </c>
    </row>
    <row r="2" spans="1:4" x14ac:dyDescent="0.25">
      <c r="C2" s="2" t="s">
        <v>30</v>
      </c>
      <c r="D2" s="10" t="s">
        <v>29</v>
      </c>
    </row>
    <row r="3" spans="1:4" x14ac:dyDescent="0.25">
      <c r="A3" t="s">
        <v>32</v>
      </c>
      <c r="C3" s="1" t="s">
        <v>1</v>
      </c>
      <c r="D3" s="114">
        <v>4749</v>
      </c>
    </row>
    <row r="4" spans="1:4" x14ac:dyDescent="0.25">
      <c r="A4" t="s">
        <v>38</v>
      </c>
      <c r="C4" s="1" t="s">
        <v>2</v>
      </c>
      <c r="D4" s="3" t="s">
        <v>33</v>
      </c>
    </row>
    <row r="5" spans="1:4" ht="45" x14ac:dyDescent="0.25">
      <c r="A5" s="12" t="s">
        <v>134</v>
      </c>
    </row>
    <row r="6" spans="1:4" x14ac:dyDescent="0.25">
      <c r="A6" s="8" t="s">
        <v>34</v>
      </c>
    </row>
    <row r="8" spans="1:4" ht="30" x14ac:dyDescent="0.25">
      <c r="A8" s="8" t="s">
        <v>35</v>
      </c>
    </row>
    <row r="9" spans="1:4" x14ac:dyDescent="0.25">
      <c r="A9" s="11" t="s">
        <v>36</v>
      </c>
    </row>
    <row r="11" spans="1:4" x14ac:dyDescent="0.25">
      <c r="A11" s="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1BA0-FC50-4B8C-96F1-3AAFFF005425}">
  <dimension ref="A1:W64"/>
  <sheetViews>
    <sheetView tabSelected="1" view="pageLayout" topLeftCell="A55" zoomScaleNormal="100" workbookViewId="0">
      <selection activeCell="P64" sqref="P64:V64"/>
    </sheetView>
  </sheetViews>
  <sheetFormatPr defaultRowHeight="14.25" x14ac:dyDescent="0.2"/>
  <cols>
    <col min="1" max="2" width="4.25" style="76" customWidth="1"/>
    <col min="3" max="3" width="4.125" style="76" customWidth="1"/>
    <col min="4" max="4" width="4.25" style="76" customWidth="1"/>
    <col min="5" max="5" width="4" style="76" customWidth="1"/>
    <col min="6" max="6" width="4.25" style="76" customWidth="1"/>
    <col min="7" max="7" width="4" style="76" customWidth="1"/>
    <col min="8" max="10" width="4.25" style="76" customWidth="1"/>
    <col min="11" max="11" width="2.25" style="76" customWidth="1"/>
    <col min="12" max="12" width="2.125" style="76" customWidth="1"/>
    <col min="13" max="17" width="4.25" style="76" customWidth="1"/>
    <col min="18" max="18" width="5.125" style="76" customWidth="1"/>
    <col min="19" max="20" width="4.375" style="76" customWidth="1"/>
    <col min="21" max="21" width="4.25" style="76" customWidth="1"/>
    <col min="22" max="22" width="5.125" style="76" customWidth="1"/>
    <col min="23" max="23" width="0.5" style="76" customWidth="1"/>
    <col min="24" max="16384" width="9" style="76"/>
  </cols>
  <sheetData>
    <row r="1" spans="1:22" ht="126.75" customHeight="1" x14ac:dyDescent="0.2"/>
    <row r="2" spans="1:22" ht="37.5" customHeight="1" x14ac:dyDescent="0.2">
      <c r="A2" s="149" t="s">
        <v>132</v>
      </c>
      <c r="B2" s="149"/>
      <c r="C2" s="149"/>
      <c r="D2" s="149"/>
      <c r="E2" s="149"/>
      <c r="F2" s="149"/>
      <c r="G2" s="149"/>
      <c r="H2" s="149"/>
      <c r="I2" s="149"/>
      <c r="J2" s="149"/>
      <c r="K2" s="149"/>
      <c r="L2" s="149"/>
      <c r="M2" s="149"/>
      <c r="N2" s="149"/>
      <c r="O2" s="149"/>
      <c r="P2" s="149"/>
      <c r="Q2" s="149"/>
      <c r="R2" s="149"/>
      <c r="S2" s="149"/>
      <c r="T2" s="149"/>
      <c r="U2" s="149"/>
      <c r="V2" s="149"/>
    </row>
    <row r="3" spans="1:22" ht="184.5" customHeight="1" x14ac:dyDescent="0.2">
      <c r="A3" s="150" t="s">
        <v>82</v>
      </c>
      <c r="B3" s="150"/>
      <c r="C3" s="150"/>
      <c r="D3" s="150"/>
      <c r="E3" s="150"/>
      <c r="F3" s="150"/>
      <c r="G3" s="150"/>
      <c r="H3" s="150"/>
      <c r="I3" s="150"/>
      <c r="J3" s="150"/>
      <c r="K3" s="150"/>
      <c r="L3" s="150"/>
      <c r="M3" s="150"/>
      <c r="N3" s="150"/>
      <c r="O3" s="150"/>
      <c r="P3" s="150"/>
      <c r="Q3" s="150"/>
      <c r="R3" s="150"/>
      <c r="S3" s="150"/>
      <c r="T3" s="150"/>
      <c r="U3" s="150"/>
      <c r="V3" s="150"/>
    </row>
    <row r="4" spans="1:22" ht="42.75" customHeight="1" x14ac:dyDescent="0.2">
      <c r="A4" s="78"/>
      <c r="B4" s="78"/>
      <c r="C4" s="78"/>
      <c r="D4" s="78"/>
      <c r="E4" s="78"/>
      <c r="F4" s="78"/>
      <c r="G4" s="78"/>
      <c r="H4" s="78"/>
      <c r="I4" s="78"/>
      <c r="J4" s="78"/>
      <c r="K4" s="78"/>
      <c r="L4" s="78"/>
      <c r="M4" s="78"/>
      <c r="N4" s="78"/>
      <c r="O4" s="78"/>
      <c r="P4" s="78"/>
      <c r="Q4" s="78"/>
      <c r="R4" s="78"/>
      <c r="S4" s="78"/>
      <c r="T4" s="78"/>
      <c r="U4" s="78"/>
      <c r="V4" s="78"/>
    </row>
    <row r="5" spans="1:22" ht="36" customHeight="1" x14ac:dyDescent="0.2">
      <c r="F5" s="151" t="s">
        <v>83</v>
      </c>
      <c r="G5" s="151"/>
      <c r="H5" s="151"/>
      <c r="I5" s="151"/>
      <c r="J5" s="151"/>
      <c r="K5" s="151"/>
      <c r="L5" s="151" t="s">
        <v>84</v>
      </c>
      <c r="M5" s="151"/>
      <c r="N5" s="151"/>
      <c r="O5" s="151"/>
      <c r="P5" s="151"/>
      <c r="Q5" s="151"/>
    </row>
    <row r="6" spans="1:22" ht="25.5" customHeight="1" x14ac:dyDescent="0.2">
      <c r="F6" s="152" t="s">
        <v>85</v>
      </c>
      <c r="G6" s="152"/>
      <c r="H6" s="152"/>
      <c r="I6" s="152"/>
      <c r="J6" s="152"/>
      <c r="K6" s="152"/>
      <c r="L6" s="152" t="s">
        <v>86</v>
      </c>
      <c r="M6" s="152"/>
      <c r="N6" s="152"/>
      <c r="O6" s="152"/>
      <c r="P6" s="152"/>
      <c r="Q6" s="152"/>
    </row>
    <row r="7" spans="1:22" ht="25.5" customHeight="1" x14ac:dyDescent="0.2">
      <c r="F7" s="153" t="s">
        <v>87</v>
      </c>
      <c r="G7" s="153"/>
      <c r="H7" s="153"/>
      <c r="I7" s="153"/>
      <c r="J7" s="153"/>
      <c r="K7" s="153"/>
      <c r="L7" s="153" t="s">
        <v>53</v>
      </c>
      <c r="M7" s="153"/>
      <c r="N7" s="153"/>
      <c r="O7" s="153"/>
      <c r="P7" s="153"/>
      <c r="Q7" s="153"/>
    </row>
    <row r="8" spans="1:22" ht="25.5" customHeight="1" x14ac:dyDescent="0.2">
      <c r="F8" s="154" t="s">
        <v>91</v>
      </c>
      <c r="G8" s="154"/>
      <c r="H8" s="154"/>
      <c r="I8" s="154"/>
      <c r="J8" s="154"/>
      <c r="K8" s="154"/>
      <c r="L8" s="154" t="s">
        <v>54</v>
      </c>
      <c r="M8" s="154"/>
      <c r="N8" s="154"/>
      <c r="O8" s="154"/>
      <c r="P8" s="154"/>
      <c r="Q8" s="154"/>
    </row>
    <row r="9" spans="1:22" ht="25.5" customHeight="1" x14ac:dyDescent="0.2">
      <c r="F9" s="153" t="s">
        <v>88</v>
      </c>
      <c r="G9" s="153"/>
      <c r="H9" s="153"/>
      <c r="I9" s="153"/>
      <c r="J9" s="153"/>
      <c r="K9" s="153"/>
      <c r="L9" s="153" t="s">
        <v>89</v>
      </c>
      <c r="M9" s="153"/>
      <c r="N9" s="153"/>
      <c r="O9" s="153"/>
      <c r="P9" s="153"/>
      <c r="Q9" s="153"/>
    </row>
    <row r="10" spans="1:22" ht="46.5" customHeight="1" x14ac:dyDescent="0.2">
      <c r="F10" s="77"/>
      <c r="G10" s="77"/>
      <c r="H10" s="77"/>
      <c r="I10" s="77"/>
      <c r="J10" s="77"/>
      <c r="K10" s="77"/>
      <c r="L10" s="77"/>
      <c r="M10" s="77"/>
      <c r="N10" s="77"/>
      <c r="O10" s="77"/>
      <c r="P10" s="77"/>
      <c r="Q10" s="77"/>
    </row>
    <row r="11" spans="1:22" ht="105" customHeight="1" x14ac:dyDescent="0.2">
      <c r="A11" s="150" t="s">
        <v>90</v>
      </c>
      <c r="B11" s="150"/>
      <c r="C11" s="150"/>
      <c r="D11" s="150"/>
      <c r="E11" s="150"/>
      <c r="F11" s="150"/>
      <c r="G11" s="150"/>
      <c r="H11" s="150"/>
      <c r="I11" s="150"/>
      <c r="J11" s="150"/>
      <c r="K11" s="150"/>
      <c r="L11" s="150"/>
      <c r="M11" s="150"/>
      <c r="N11" s="150"/>
      <c r="O11" s="150"/>
      <c r="P11" s="150"/>
      <c r="Q11" s="150"/>
      <c r="R11" s="150"/>
      <c r="S11" s="150"/>
      <c r="T11" s="150"/>
      <c r="U11" s="150"/>
      <c r="V11" s="150"/>
    </row>
    <row r="14" spans="1:22" ht="31.5" customHeight="1" x14ac:dyDescent="0.2">
      <c r="A14" s="155" t="s">
        <v>92</v>
      </c>
      <c r="B14" s="155"/>
      <c r="C14" s="155"/>
      <c r="D14" s="155"/>
      <c r="E14" s="155"/>
      <c r="F14" s="155"/>
      <c r="G14" s="155"/>
      <c r="H14" s="155"/>
      <c r="I14" s="155"/>
      <c r="J14" s="155"/>
      <c r="K14" s="155"/>
      <c r="L14" s="155"/>
      <c r="M14" s="155"/>
      <c r="N14" s="155"/>
      <c r="O14" s="155"/>
      <c r="P14" s="155"/>
      <c r="Q14" s="155"/>
      <c r="R14" s="155"/>
      <c r="S14" s="155"/>
      <c r="T14" s="155"/>
      <c r="U14" s="155"/>
      <c r="V14" s="155"/>
    </row>
    <row r="16" spans="1:22" ht="29.25" customHeight="1" x14ac:dyDescent="0.2">
      <c r="A16" s="156" t="s">
        <v>94</v>
      </c>
      <c r="B16" s="156"/>
      <c r="C16" s="156"/>
      <c r="D16" s="156"/>
      <c r="E16" s="156"/>
      <c r="F16" s="156"/>
      <c r="G16" s="156"/>
      <c r="H16" s="156" t="s">
        <v>95</v>
      </c>
      <c r="I16" s="156"/>
      <c r="J16" s="156"/>
      <c r="K16" s="156"/>
      <c r="L16" s="156"/>
      <c r="M16" s="156"/>
      <c r="N16" s="156"/>
      <c r="O16" s="156"/>
      <c r="P16" s="156" t="s">
        <v>96</v>
      </c>
      <c r="Q16" s="156"/>
      <c r="R16" s="156"/>
      <c r="S16" s="156"/>
      <c r="T16" s="156"/>
      <c r="U16" s="156"/>
      <c r="V16" s="156"/>
    </row>
    <row r="17" spans="1:22" ht="76.5" customHeight="1" x14ac:dyDescent="0.2">
      <c r="A17" s="147" t="s">
        <v>97</v>
      </c>
      <c r="B17" s="147"/>
      <c r="C17" s="147"/>
      <c r="D17" s="147"/>
      <c r="E17" s="147"/>
      <c r="F17" s="147"/>
      <c r="G17" s="147"/>
      <c r="H17" s="140" t="s">
        <v>93</v>
      </c>
      <c r="I17" s="140"/>
      <c r="J17" s="140"/>
      <c r="K17" s="140"/>
      <c r="L17" s="140"/>
      <c r="M17" s="140"/>
      <c r="N17" s="140"/>
      <c r="O17" s="140"/>
      <c r="P17" s="140" t="s">
        <v>98</v>
      </c>
      <c r="Q17" s="140"/>
      <c r="R17" s="140"/>
      <c r="S17" s="140"/>
      <c r="T17" s="140"/>
      <c r="U17" s="140"/>
      <c r="V17" s="140"/>
    </row>
    <row r="18" spans="1:22" ht="61.5" customHeight="1" x14ac:dyDescent="0.2">
      <c r="A18" s="148" t="s">
        <v>99</v>
      </c>
      <c r="B18" s="148"/>
      <c r="C18" s="148"/>
      <c r="D18" s="148"/>
      <c r="E18" s="148"/>
      <c r="F18" s="148"/>
      <c r="G18" s="148"/>
      <c r="H18" s="139" t="s">
        <v>100</v>
      </c>
      <c r="I18" s="139"/>
      <c r="J18" s="139"/>
      <c r="K18" s="139"/>
      <c r="L18" s="139"/>
      <c r="M18" s="139"/>
      <c r="N18" s="139"/>
      <c r="O18" s="139"/>
      <c r="P18" s="139" t="s">
        <v>101</v>
      </c>
      <c r="Q18" s="139"/>
      <c r="R18" s="139"/>
      <c r="S18" s="139"/>
      <c r="T18" s="139"/>
      <c r="U18" s="139"/>
      <c r="V18" s="139"/>
    </row>
    <row r="19" spans="1:22" ht="61.5" customHeight="1" x14ac:dyDescent="0.2">
      <c r="A19" s="147" t="s">
        <v>102</v>
      </c>
      <c r="B19" s="147"/>
      <c r="C19" s="147"/>
      <c r="D19" s="147"/>
      <c r="E19" s="147"/>
      <c r="F19" s="147"/>
      <c r="G19" s="147"/>
      <c r="H19" s="140" t="s">
        <v>103</v>
      </c>
      <c r="I19" s="140"/>
      <c r="J19" s="140"/>
      <c r="K19" s="140"/>
      <c r="L19" s="140"/>
      <c r="M19" s="140"/>
      <c r="N19" s="140"/>
      <c r="O19" s="140"/>
      <c r="P19" s="140" t="s">
        <v>104</v>
      </c>
      <c r="Q19" s="140"/>
      <c r="R19" s="140"/>
      <c r="S19" s="140"/>
      <c r="T19" s="140"/>
      <c r="U19" s="140"/>
      <c r="V19" s="140"/>
    </row>
    <row r="20" spans="1:22" ht="47.25" customHeight="1" x14ac:dyDescent="0.2">
      <c r="A20" s="148" t="s">
        <v>105</v>
      </c>
      <c r="B20" s="148"/>
      <c r="C20" s="148"/>
      <c r="D20" s="148"/>
      <c r="E20" s="148"/>
      <c r="F20" s="148"/>
      <c r="G20" s="148"/>
      <c r="H20" s="139" t="s">
        <v>106</v>
      </c>
      <c r="I20" s="139"/>
      <c r="J20" s="139"/>
      <c r="K20" s="139"/>
      <c r="L20" s="139"/>
      <c r="M20" s="139"/>
      <c r="N20" s="139"/>
      <c r="O20" s="139"/>
      <c r="P20" s="139" t="s">
        <v>106</v>
      </c>
      <c r="Q20" s="139"/>
      <c r="R20" s="139"/>
      <c r="S20" s="139"/>
      <c r="T20" s="139"/>
      <c r="U20" s="139"/>
      <c r="V20" s="139"/>
    </row>
    <row r="21" spans="1:22" ht="46.5" customHeight="1" x14ac:dyDescent="0.2">
      <c r="A21" s="147" t="s">
        <v>107</v>
      </c>
      <c r="B21" s="147"/>
      <c r="C21" s="147"/>
      <c r="D21" s="147"/>
      <c r="E21" s="147"/>
      <c r="F21" s="147"/>
      <c r="G21" s="147"/>
      <c r="H21" s="140" t="s">
        <v>108</v>
      </c>
      <c r="I21" s="140"/>
      <c r="J21" s="140"/>
      <c r="K21" s="140"/>
      <c r="L21" s="140"/>
      <c r="M21" s="140"/>
      <c r="N21" s="140"/>
      <c r="O21" s="140"/>
      <c r="P21" s="140" t="s">
        <v>108</v>
      </c>
      <c r="Q21" s="140"/>
      <c r="R21" s="140"/>
      <c r="S21" s="140"/>
      <c r="T21" s="140"/>
      <c r="U21" s="140"/>
      <c r="V21" s="140"/>
    </row>
    <row r="22" spans="1:22" ht="48" customHeight="1" x14ac:dyDescent="0.2">
      <c r="A22" s="139" t="s">
        <v>109</v>
      </c>
      <c r="B22" s="148"/>
      <c r="C22" s="148"/>
      <c r="D22" s="148"/>
      <c r="E22" s="148"/>
      <c r="F22" s="148"/>
      <c r="G22" s="148"/>
      <c r="H22" s="139" t="s">
        <v>110</v>
      </c>
      <c r="I22" s="139"/>
      <c r="J22" s="139"/>
      <c r="K22" s="139"/>
      <c r="L22" s="139"/>
      <c r="M22" s="139"/>
      <c r="N22" s="139"/>
      <c r="O22" s="139"/>
      <c r="P22" s="139" t="s">
        <v>110</v>
      </c>
      <c r="Q22" s="139"/>
      <c r="R22" s="139"/>
      <c r="S22" s="139"/>
      <c r="T22" s="139"/>
      <c r="U22" s="139"/>
      <c r="V22" s="139"/>
    </row>
    <row r="23" spans="1:22" ht="46.5" customHeight="1" x14ac:dyDescent="0.2">
      <c r="A23" s="140" t="s">
        <v>111</v>
      </c>
      <c r="B23" s="147"/>
      <c r="C23" s="147"/>
      <c r="D23" s="147"/>
      <c r="E23" s="147"/>
      <c r="F23" s="147"/>
      <c r="G23" s="147"/>
      <c r="H23" s="140" t="s">
        <v>112</v>
      </c>
      <c r="I23" s="140"/>
      <c r="J23" s="140"/>
      <c r="K23" s="140"/>
      <c r="L23" s="140"/>
      <c r="M23" s="140"/>
      <c r="N23" s="140"/>
      <c r="O23" s="140"/>
      <c r="P23" s="140" t="s">
        <v>112</v>
      </c>
      <c r="Q23" s="140"/>
      <c r="R23" s="140"/>
      <c r="S23" s="140"/>
      <c r="T23" s="140"/>
      <c r="U23" s="140"/>
      <c r="V23" s="140"/>
    </row>
    <row r="24" spans="1:22" ht="46.5" customHeight="1" x14ac:dyDescent="0.2">
      <c r="A24" s="148" t="s">
        <v>113</v>
      </c>
      <c r="B24" s="148"/>
      <c r="C24" s="148"/>
      <c r="D24" s="148"/>
      <c r="E24" s="148"/>
      <c r="F24" s="148"/>
      <c r="G24" s="148"/>
      <c r="H24" s="139" t="s">
        <v>114</v>
      </c>
      <c r="I24" s="139"/>
      <c r="J24" s="139"/>
      <c r="K24" s="139"/>
      <c r="L24" s="139"/>
      <c r="M24" s="139"/>
      <c r="N24" s="139"/>
      <c r="O24" s="139"/>
      <c r="P24" s="139" t="s">
        <v>114</v>
      </c>
      <c r="Q24" s="139"/>
      <c r="R24" s="139"/>
      <c r="S24" s="139"/>
      <c r="T24" s="139"/>
      <c r="U24" s="139"/>
      <c r="V24" s="139"/>
    </row>
    <row r="25" spans="1:22" ht="46.5" customHeight="1" x14ac:dyDescent="0.2">
      <c r="A25" s="140" t="s">
        <v>115</v>
      </c>
      <c r="B25" s="147"/>
      <c r="C25" s="147"/>
      <c r="D25" s="147"/>
      <c r="E25" s="147"/>
      <c r="F25" s="147"/>
      <c r="G25" s="147"/>
      <c r="H25" s="140" t="s">
        <v>116</v>
      </c>
      <c r="I25" s="140"/>
      <c r="J25" s="140"/>
      <c r="K25" s="140"/>
      <c r="L25" s="140"/>
      <c r="M25" s="140"/>
      <c r="N25" s="140"/>
      <c r="O25" s="140"/>
      <c r="P25" s="140" t="s">
        <v>117</v>
      </c>
      <c r="Q25" s="140"/>
      <c r="R25" s="140"/>
      <c r="S25" s="140"/>
      <c r="T25" s="140"/>
      <c r="U25" s="140"/>
      <c r="V25" s="140"/>
    </row>
    <row r="26" spans="1:22" ht="75.75" customHeight="1" x14ac:dyDescent="0.2">
      <c r="A26" s="139" t="s">
        <v>120</v>
      </c>
      <c r="B26" s="139"/>
      <c r="C26" s="139"/>
      <c r="D26" s="139"/>
      <c r="E26" s="139"/>
      <c r="F26" s="139"/>
      <c r="G26" s="139"/>
      <c r="H26" s="139" t="s">
        <v>118</v>
      </c>
      <c r="I26" s="139"/>
      <c r="J26" s="139"/>
      <c r="K26" s="139"/>
      <c r="L26" s="139"/>
      <c r="M26" s="139"/>
      <c r="N26" s="139"/>
      <c r="O26" s="139"/>
      <c r="P26" s="139" t="s">
        <v>119</v>
      </c>
      <c r="Q26" s="139"/>
      <c r="R26" s="139"/>
      <c r="S26" s="139"/>
      <c r="T26" s="139"/>
      <c r="U26" s="139"/>
      <c r="V26" s="139"/>
    </row>
    <row r="28" spans="1:22" ht="46.5" customHeight="1" x14ac:dyDescent="0.2">
      <c r="A28" s="150" t="s">
        <v>121</v>
      </c>
      <c r="B28" s="150"/>
      <c r="C28" s="150"/>
      <c r="D28" s="150"/>
      <c r="E28" s="150"/>
      <c r="F28" s="150"/>
      <c r="G28" s="150"/>
      <c r="H28" s="150"/>
      <c r="I28" s="150"/>
      <c r="J28" s="150"/>
      <c r="K28" s="150"/>
      <c r="L28" s="150"/>
      <c r="M28" s="150"/>
      <c r="N28" s="150"/>
      <c r="O28" s="150"/>
      <c r="P28" s="150"/>
      <c r="Q28" s="150"/>
      <c r="R28" s="150"/>
      <c r="S28" s="150"/>
      <c r="T28" s="150"/>
      <c r="U28" s="150"/>
      <c r="V28" s="150"/>
    </row>
    <row r="30" spans="1:22" ht="28.5" customHeight="1" x14ac:dyDescent="0.2">
      <c r="A30" s="158" t="s">
        <v>122</v>
      </c>
      <c r="B30" s="159"/>
      <c r="C30" s="159"/>
      <c r="D30" s="159"/>
      <c r="E30" s="159"/>
      <c r="F30" s="159"/>
      <c r="G30" s="159"/>
      <c r="H30" s="159"/>
      <c r="I30" s="159"/>
      <c r="J30" s="159"/>
      <c r="K30" s="159"/>
      <c r="L30" s="159"/>
      <c r="M30" s="159"/>
      <c r="N30" s="159"/>
      <c r="O30" s="159"/>
      <c r="P30" s="159"/>
      <c r="Q30" s="159"/>
      <c r="R30" s="159"/>
      <c r="S30" s="159"/>
      <c r="T30" s="159"/>
      <c r="U30" s="159"/>
      <c r="V30" s="160"/>
    </row>
    <row r="31" spans="1:22" ht="17.25" customHeight="1" x14ac:dyDescent="0.25">
      <c r="A31" s="161" t="s">
        <v>52</v>
      </c>
      <c r="B31" s="162"/>
      <c r="C31" s="162"/>
      <c r="D31" s="162"/>
      <c r="E31" s="162"/>
      <c r="F31" s="162"/>
      <c r="G31" s="162"/>
      <c r="H31" s="162"/>
      <c r="I31" s="162"/>
      <c r="J31" s="162"/>
      <c r="K31" s="162"/>
      <c r="L31" s="162"/>
      <c r="M31" s="162"/>
      <c r="N31" s="162"/>
      <c r="O31" s="162"/>
      <c r="P31" s="162"/>
      <c r="Q31" s="162"/>
      <c r="R31" s="162"/>
      <c r="S31" s="162"/>
      <c r="T31" s="162"/>
      <c r="U31" s="162"/>
      <c r="V31" s="163"/>
    </row>
    <row r="32" spans="1:22" ht="18" customHeight="1" x14ac:dyDescent="0.2">
      <c r="A32" s="141" t="s">
        <v>123</v>
      </c>
      <c r="B32" s="142"/>
      <c r="C32" s="142"/>
      <c r="D32" s="142"/>
      <c r="E32" s="142"/>
      <c r="F32" s="142"/>
      <c r="G32" s="142"/>
      <c r="H32" s="142"/>
      <c r="I32" s="142"/>
      <c r="J32" s="142"/>
      <c r="K32" s="142"/>
      <c r="L32" s="142"/>
      <c r="M32" s="142"/>
      <c r="N32" s="142"/>
      <c r="O32" s="142"/>
      <c r="P32" s="142"/>
      <c r="Q32" s="142"/>
      <c r="R32" s="142"/>
      <c r="S32" s="142"/>
      <c r="T32" s="142"/>
      <c r="U32" s="142"/>
      <c r="V32" s="143"/>
    </row>
    <row r="33" spans="1:22" ht="43.5" customHeight="1" x14ac:dyDescent="0.2">
      <c r="A33" s="144"/>
      <c r="B33" s="144"/>
      <c r="C33" s="144"/>
      <c r="D33" s="144"/>
      <c r="E33" s="144"/>
      <c r="F33" s="145" t="s">
        <v>124</v>
      </c>
      <c r="G33" s="146"/>
      <c r="H33" s="146"/>
      <c r="I33" s="146"/>
      <c r="J33" s="145" t="s">
        <v>127</v>
      </c>
      <c r="K33" s="146"/>
      <c r="L33" s="146"/>
      <c r="M33" s="146"/>
      <c r="N33" s="146"/>
      <c r="O33" s="145" t="s">
        <v>125</v>
      </c>
      <c r="P33" s="146"/>
      <c r="Q33" s="146"/>
      <c r="R33" s="146"/>
      <c r="S33" s="145" t="s">
        <v>126</v>
      </c>
      <c r="T33" s="145"/>
      <c r="U33" s="145"/>
      <c r="V33" s="145"/>
    </row>
    <row r="34" spans="1:22" ht="15.75" customHeight="1" x14ac:dyDescent="0.2">
      <c r="A34" s="148" t="s">
        <v>1</v>
      </c>
      <c r="B34" s="148"/>
      <c r="C34" s="148"/>
      <c r="D34" s="148"/>
      <c r="E34" s="165"/>
      <c r="F34" s="91"/>
      <c r="G34" s="136">
        <f>'In-State Budget'!$C$12</f>
        <v>2045</v>
      </c>
      <c r="H34" s="136"/>
      <c r="I34" s="103"/>
      <c r="J34" s="93"/>
      <c r="K34" s="136">
        <f>'Out-Of-State Budget'!$C$12</f>
        <v>2296</v>
      </c>
      <c r="L34" s="136"/>
      <c r="M34" s="136"/>
      <c r="N34" s="94"/>
      <c r="O34" s="93"/>
      <c r="P34" s="136">
        <f>'In-State Budget'!$C$5</f>
        <v>4090</v>
      </c>
      <c r="Q34" s="136"/>
      <c r="R34" s="94"/>
      <c r="S34" s="93"/>
      <c r="T34" s="136">
        <f>'Out-Of-State Budget'!$C$5</f>
        <v>4592</v>
      </c>
      <c r="U34" s="136"/>
      <c r="V34" s="94"/>
    </row>
    <row r="35" spans="1:22" ht="15.75" customHeight="1" x14ac:dyDescent="0.2">
      <c r="A35" s="147" t="s">
        <v>2</v>
      </c>
      <c r="B35" s="147"/>
      <c r="C35" s="147"/>
      <c r="D35" s="147"/>
      <c r="E35" s="147"/>
      <c r="F35" s="80"/>
      <c r="G35" s="166">
        <f>'In-State Budget'!$D$12</f>
        <v>760</v>
      </c>
      <c r="H35" s="166"/>
      <c r="I35" s="80"/>
      <c r="J35" s="104"/>
      <c r="K35" s="137">
        <f>'Out-Of-State Budget'!$D$12</f>
        <v>760</v>
      </c>
      <c r="L35" s="137"/>
      <c r="M35" s="137"/>
      <c r="N35" s="105"/>
      <c r="O35" s="104"/>
      <c r="P35" s="137">
        <f>'In-State Budget'!$D$5</f>
        <v>1520</v>
      </c>
      <c r="Q35" s="137"/>
      <c r="R35" s="105"/>
      <c r="S35" s="104"/>
      <c r="T35" s="137">
        <f>'Out-Of-State Budget'!$D$5</f>
        <v>1520</v>
      </c>
      <c r="U35" s="137"/>
      <c r="V35" s="105"/>
    </row>
    <row r="36" spans="1:22" ht="15.75" customHeight="1" x14ac:dyDescent="0.2">
      <c r="A36" s="148" t="s">
        <v>3</v>
      </c>
      <c r="B36" s="148"/>
      <c r="C36" s="148"/>
      <c r="D36" s="148"/>
      <c r="E36" s="148"/>
      <c r="F36" s="99"/>
      <c r="G36" s="136">
        <f>'In-State Budget'!$E$12</f>
        <v>1300</v>
      </c>
      <c r="H36" s="136"/>
      <c r="I36" s="100"/>
      <c r="J36" s="93"/>
      <c r="K36" s="136">
        <f>'Out-Of-State Budget'!$E$12</f>
        <v>1300</v>
      </c>
      <c r="L36" s="136"/>
      <c r="M36" s="136"/>
      <c r="N36" s="94"/>
      <c r="O36" s="93"/>
      <c r="P36" s="136">
        <f>'In-State Budget'!$E$5</f>
        <v>2600</v>
      </c>
      <c r="Q36" s="136"/>
      <c r="R36" s="94"/>
      <c r="S36" s="93"/>
      <c r="T36" s="136">
        <f>'Out-Of-State Budget'!$E$5</f>
        <v>2600</v>
      </c>
      <c r="U36" s="136"/>
      <c r="V36" s="94"/>
    </row>
    <row r="37" spans="1:22" ht="15.75" customHeight="1" x14ac:dyDescent="0.2">
      <c r="A37" s="147" t="s">
        <v>37</v>
      </c>
      <c r="B37" s="147"/>
      <c r="C37" s="147"/>
      <c r="D37" s="147"/>
      <c r="E37" s="147"/>
      <c r="F37" s="80"/>
      <c r="G37" s="166">
        <f>'In-State Budget'!$F$12</f>
        <v>5195</v>
      </c>
      <c r="H37" s="166"/>
      <c r="I37" s="80"/>
      <c r="J37" s="104"/>
      <c r="K37" s="137">
        <f>'Out-Of-State Budget'!$F$12</f>
        <v>5195</v>
      </c>
      <c r="L37" s="137"/>
      <c r="M37" s="137"/>
      <c r="N37" s="105"/>
      <c r="O37" s="104"/>
      <c r="P37" s="137">
        <f>'In-State Budget'!$F$5</f>
        <v>10390</v>
      </c>
      <c r="Q37" s="137"/>
      <c r="R37" s="105"/>
      <c r="S37" s="104"/>
      <c r="T37" s="137">
        <f>'Out-Of-State Budget'!$F$5</f>
        <v>10390</v>
      </c>
      <c r="U37" s="137"/>
      <c r="V37" s="105"/>
    </row>
    <row r="38" spans="1:22" ht="15.75" customHeight="1" x14ac:dyDescent="0.2">
      <c r="A38" s="148" t="s">
        <v>22</v>
      </c>
      <c r="B38" s="148"/>
      <c r="C38" s="148"/>
      <c r="D38" s="148"/>
      <c r="E38" s="148"/>
      <c r="F38" s="99"/>
      <c r="G38" s="136">
        <f>'In-State Budget'!$H$12</f>
        <v>1005</v>
      </c>
      <c r="H38" s="136"/>
      <c r="I38" s="100"/>
      <c r="J38" s="93"/>
      <c r="K38" s="136">
        <f>'Out-Of-State Budget'!$H$12</f>
        <v>1005</v>
      </c>
      <c r="L38" s="136"/>
      <c r="M38" s="136"/>
      <c r="N38" s="94"/>
      <c r="O38" s="93"/>
      <c r="P38" s="136">
        <f>'In-State Budget'!$H$5</f>
        <v>2010</v>
      </c>
      <c r="Q38" s="136"/>
      <c r="R38" s="94"/>
      <c r="S38" s="93"/>
      <c r="T38" s="136">
        <f>'Out-Of-State Budget'!$H$5</f>
        <v>2010</v>
      </c>
      <c r="U38" s="136"/>
      <c r="V38" s="94"/>
    </row>
    <row r="39" spans="1:22" ht="20.25" customHeight="1" x14ac:dyDescent="0.2">
      <c r="A39" s="164" t="s">
        <v>5</v>
      </c>
      <c r="B39" s="164"/>
      <c r="C39" s="164"/>
      <c r="D39" s="164"/>
      <c r="E39" s="164"/>
      <c r="F39" s="101"/>
      <c r="G39" s="138">
        <f>'In-State Budget'!$I$12</f>
        <v>10305</v>
      </c>
      <c r="H39" s="138"/>
      <c r="I39" s="102"/>
      <c r="J39" s="97"/>
      <c r="K39" s="138">
        <f>'Out-Of-State Budget'!$I$12</f>
        <v>10556</v>
      </c>
      <c r="L39" s="138"/>
      <c r="M39" s="138"/>
      <c r="N39" s="98"/>
      <c r="O39" s="97"/>
      <c r="P39" s="138">
        <f>'In-State Budget'!$I$5</f>
        <v>20610</v>
      </c>
      <c r="Q39" s="138"/>
      <c r="R39" s="98"/>
      <c r="S39" s="97"/>
      <c r="T39" s="138">
        <f>'Out-Of-State Budget'!$I$5</f>
        <v>21112</v>
      </c>
      <c r="U39" s="138"/>
      <c r="V39" s="98"/>
    </row>
    <row r="40" spans="1:22" ht="9" customHeight="1" x14ac:dyDescent="0.2"/>
    <row r="41" spans="1:22" ht="28.5" customHeight="1" x14ac:dyDescent="0.2">
      <c r="A41" s="158" t="s">
        <v>122</v>
      </c>
      <c r="B41" s="159"/>
      <c r="C41" s="159"/>
      <c r="D41" s="159"/>
      <c r="E41" s="159"/>
      <c r="F41" s="159"/>
      <c r="G41" s="159"/>
      <c r="H41" s="159"/>
      <c r="I41" s="159"/>
      <c r="J41" s="159"/>
      <c r="K41" s="159"/>
      <c r="L41" s="159"/>
      <c r="M41" s="159"/>
      <c r="N41" s="159"/>
      <c r="O41" s="159"/>
      <c r="P41" s="159"/>
      <c r="Q41" s="159"/>
      <c r="R41" s="159"/>
      <c r="S41" s="159"/>
      <c r="T41" s="159"/>
      <c r="U41" s="159"/>
      <c r="V41" s="160"/>
    </row>
    <row r="42" spans="1:22" ht="17.25" customHeight="1" x14ac:dyDescent="0.25">
      <c r="A42" s="161" t="s">
        <v>52</v>
      </c>
      <c r="B42" s="162"/>
      <c r="C42" s="162"/>
      <c r="D42" s="162"/>
      <c r="E42" s="162"/>
      <c r="F42" s="162"/>
      <c r="G42" s="162"/>
      <c r="H42" s="162"/>
      <c r="I42" s="162"/>
      <c r="J42" s="162"/>
      <c r="K42" s="162"/>
      <c r="L42" s="162"/>
      <c r="M42" s="162"/>
      <c r="N42" s="162"/>
      <c r="O42" s="162"/>
      <c r="P42" s="162"/>
      <c r="Q42" s="162"/>
      <c r="R42" s="162"/>
      <c r="S42" s="162"/>
      <c r="T42" s="162"/>
      <c r="U42" s="162"/>
      <c r="V42" s="163"/>
    </row>
    <row r="43" spans="1:22" ht="18" customHeight="1" x14ac:dyDescent="0.2">
      <c r="A43" s="141" t="s">
        <v>135</v>
      </c>
      <c r="B43" s="142"/>
      <c r="C43" s="142"/>
      <c r="D43" s="142"/>
      <c r="E43" s="142"/>
      <c r="F43" s="142"/>
      <c r="G43" s="142"/>
      <c r="H43" s="142"/>
      <c r="I43" s="142"/>
      <c r="J43" s="142"/>
      <c r="K43" s="142"/>
      <c r="L43" s="142"/>
      <c r="M43" s="142"/>
      <c r="N43" s="142"/>
      <c r="O43" s="142"/>
      <c r="P43" s="142"/>
      <c r="Q43" s="142"/>
      <c r="R43" s="142"/>
      <c r="S43" s="142"/>
      <c r="T43" s="142"/>
      <c r="U43" s="142"/>
      <c r="V43" s="143"/>
    </row>
    <row r="44" spans="1:22" ht="43.5" customHeight="1" x14ac:dyDescent="0.2">
      <c r="A44" s="144"/>
      <c r="B44" s="144"/>
      <c r="C44" s="144"/>
      <c r="D44" s="144"/>
      <c r="E44" s="144"/>
      <c r="F44" s="157" t="s">
        <v>124</v>
      </c>
      <c r="G44" s="144"/>
      <c r="H44" s="144"/>
      <c r="I44" s="144"/>
      <c r="J44" s="157" t="s">
        <v>127</v>
      </c>
      <c r="K44" s="144"/>
      <c r="L44" s="144"/>
      <c r="M44" s="144"/>
      <c r="N44" s="144"/>
      <c r="O44" s="157" t="s">
        <v>125</v>
      </c>
      <c r="P44" s="144"/>
      <c r="Q44" s="144"/>
      <c r="R44" s="144"/>
      <c r="S44" s="157" t="s">
        <v>126</v>
      </c>
      <c r="T44" s="157"/>
      <c r="U44" s="157"/>
      <c r="V44" s="157"/>
    </row>
    <row r="45" spans="1:22" ht="15.75" customHeight="1" x14ac:dyDescent="0.2">
      <c r="A45" s="148" t="s">
        <v>1</v>
      </c>
      <c r="B45" s="148"/>
      <c r="C45" s="148"/>
      <c r="D45" s="148"/>
      <c r="E45" s="148"/>
      <c r="F45" s="79"/>
      <c r="G45" s="136">
        <f>'In-State Budget'!$C$12</f>
        <v>2045</v>
      </c>
      <c r="H45" s="136"/>
      <c r="I45" s="79"/>
      <c r="J45" s="108"/>
      <c r="K45" s="136">
        <f>'Out-Of-State Budget'!$C$12</f>
        <v>2296</v>
      </c>
      <c r="L45" s="136"/>
      <c r="M45" s="136"/>
      <c r="N45" s="94"/>
      <c r="O45" s="93"/>
      <c r="P45" s="136">
        <f>'In-State Budget'!$C$5</f>
        <v>4090</v>
      </c>
      <c r="Q45" s="136"/>
      <c r="R45" s="94"/>
      <c r="S45" s="93"/>
      <c r="T45" s="136">
        <f>'Out-Of-State Budget'!$C$5</f>
        <v>4592</v>
      </c>
      <c r="U45" s="136"/>
      <c r="V45" s="106"/>
    </row>
    <row r="46" spans="1:22" ht="15.75" customHeight="1" x14ac:dyDescent="0.2">
      <c r="A46" s="147" t="s">
        <v>2</v>
      </c>
      <c r="B46" s="147"/>
      <c r="C46" s="147"/>
      <c r="D46" s="147"/>
      <c r="E46" s="147"/>
      <c r="F46" s="110"/>
      <c r="G46" s="166">
        <f>'In-State Budget'!$D$12</f>
        <v>760</v>
      </c>
      <c r="H46" s="166"/>
      <c r="I46" s="111"/>
      <c r="J46" s="95"/>
      <c r="K46" s="137">
        <f>'Out-Of-State Budget'!$D$12</f>
        <v>760</v>
      </c>
      <c r="L46" s="137"/>
      <c r="M46" s="137"/>
      <c r="N46" s="105"/>
      <c r="O46" s="104"/>
      <c r="P46" s="137">
        <f>'In-State Budget'!$D$5</f>
        <v>1520</v>
      </c>
      <c r="Q46" s="137"/>
      <c r="R46" s="105"/>
      <c r="S46" s="104"/>
      <c r="T46" s="137">
        <f>'Out-Of-State Budget'!$D$5</f>
        <v>1520</v>
      </c>
      <c r="U46" s="137"/>
      <c r="V46" s="96"/>
    </row>
    <row r="47" spans="1:22" ht="15.75" customHeight="1" x14ac:dyDescent="0.2">
      <c r="A47" s="168" t="s">
        <v>3</v>
      </c>
      <c r="B47" s="168"/>
      <c r="C47" s="168"/>
      <c r="D47" s="168"/>
      <c r="E47" s="168"/>
      <c r="F47" s="81"/>
      <c r="G47" s="136">
        <f>'In-State Budget'!$E$12</f>
        <v>1300</v>
      </c>
      <c r="H47" s="136"/>
      <c r="I47" s="81"/>
      <c r="J47" s="109"/>
      <c r="K47" s="136">
        <f>'Out-Of-State Budget'!$E$12</f>
        <v>1300</v>
      </c>
      <c r="L47" s="136"/>
      <c r="M47" s="136"/>
      <c r="N47" s="94"/>
      <c r="O47" s="93"/>
      <c r="P47" s="136">
        <f>'In-State Budget'!$E$5</f>
        <v>2600</v>
      </c>
      <c r="Q47" s="136"/>
      <c r="R47" s="94"/>
      <c r="S47" s="93"/>
      <c r="T47" s="136">
        <f>'Out-Of-State Budget'!$E$5</f>
        <v>2600</v>
      </c>
      <c r="U47" s="136"/>
      <c r="V47" s="107"/>
    </row>
    <row r="48" spans="1:22" ht="15.75" customHeight="1" x14ac:dyDescent="0.2">
      <c r="A48" s="167" t="s">
        <v>37</v>
      </c>
      <c r="B48" s="167"/>
      <c r="C48" s="167"/>
      <c r="D48" s="167"/>
      <c r="E48" s="167"/>
      <c r="F48" s="111"/>
      <c r="G48" s="166">
        <f>'In-State Budget'!$G$12</f>
        <v>4084</v>
      </c>
      <c r="H48" s="166"/>
      <c r="I48" s="111"/>
      <c r="J48" s="95"/>
      <c r="K48" s="137">
        <v>4084</v>
      </c>
      <c r="L48" s="137"/>
      <c r="M48" s="137"/>
      <c r="N48" s="105"/>
      <c r="O48" s="104"/>
      <c r="P48" s="137">
        <f>'In-State Budget'!$G$5</f>
        <v>8168</v>
      </c>
      <c r="Q48" s="137"/>
      <c r="R48" s="105"/>
      <c r="S48" s="104"/>
      <c r="T48" s="137">
        <f>'In-State Budget'!$G$5</f>
        <v>8168</v>
      </c>
      <c r="U48" s="137"/>
      <c r="V48" s="96"/>
    </row>
    <row r="49" spans="1:23" ht="15.75" customHeight="1" x14ac:dyDescent="0.2">
      <c r="A49" s="176" t="s">
        <v>22</v>
      </c>
      <c r="B49" s="176"/>
      <c r="C49" s="176"/>
      <c r="D49" s="176"/>
      <c r="E49" s="176"/>
      <c r="F49" s="81"/>
      <c r="G49" s="136">
        <f>'In-State Budget'!$H$12</f>
        <v>1005</v>
      </c>
      <c r="H49" s="136"/>
      <c r="I49" s="81"/>
      <c r="J49" s="109"/>
      <c r="K49" s="136">
        <f>'Out-Of-State Budget'!$H$12</f>
        <v>1005</v>
      </c>
      <c r="L49" s="136"/>
      <c r="M49" s="136"/>
      <c r="N49" s="94"/>
      <c r="O49" s="93"/>
      <c r="P49" s="136">
        <f>'In-State Budget'!$H$5</f>
        <v>2010</v>
      </c>
      <c r="Q49" s="136"/>
      <c r="R49" s="94"/>
      <c r="S49" s="93"/>
      <c r="T49" s="136">
        <f>'Out-Of-State Budget'!$H$5</f>
        <v>2010</v>
      </c>
      <c r="U49" s="136"/>
      <c r="V49" s="107"/>
    </row>
    <row r="50" spans="1:23" ht="20.25" customHeight="1" x14ac:dyDescent="0.2">
      <c r="A50" s="175" t="s">
        <v>5</v>
      </c>
      <c r="B50" s="175"/>
      <c r="C50" s="175"/>
      <c r="D50" s="175"/>
      <c r="E50" s="175"/>
      <c r="F50" s="102"/>
      <c r="G50" s="138">
        <f>'In-State Budget'!$J$12</f>
        <v>9194</v>
      </c>
      <c r="H50" s="138"/>
      <c r="I50" s="102"/>
      <c r="J50" s="97"/>
      <c r="K50" s="138">
        <f>'Out-Of-State Budget'!$J$12</f>
        <v>9445</v>
      </c>
      <c r="L50" s="138"/>
      <c r="M50" s="138"/>
      <c r="N50" s="98"/>
      <c r="O50" s="97"/>
      <c r="P50" s="138">
        <f>'In-State Budget'!$J$5</f>
        <v>18388</v>
      </c>
      <c r="Q50" s="138"/>
      <c r="R50" s="98"/>
      <c r="S50" s="97"/>
      <c r="T50" s="138">
        <f>'Out-Of-State Budget'!$J$5</f>
        <v>18890</v>
      </c>
      <c r="U50" s="138"/>
      <c r="V50" s="98"/>
    </row>
    <row r="51" spans="1:23" ht="9" customHeight="1" x14ac:dyDescent="0.2"/>
    <row r="52" spans="1:23" ht="28.5" customHeight="1" x14ac:dyDescent="0.2">
      <c r="A52" s="158" t="s">
        <v>129</v>
      </c>
      <c r="B52" s="159"/>
      <c r="C52" s="159"/>
      <c r="D52" s="159"/>
      <c r="E52" s="159"/>
      <c r="F52" s="159"/>
      <c r="G52" s="159"/>
      <c r="H52" s="159"/>
      <c r="I52" s="159"/>
      <c r="J52" s="159"/>
      <c r="K52" s="159"/>
      <c r="L52" s="159"/>
      <c r="M52" s="159"/>
      <c r="N52" s="159"/>
      <c r="O52" s="84"/>
      <c r="P52" s="170" t="s">
        <v>133</v>
      </c>
      <c r="Q52" s="170"/>
      <c r="R52" s="170"/>
      <c r="S52" s="170"/>
      <c r="T52" s="170"/>
      <c r="U52" s="170"/>
      <c r="V52" s="170"/>
      <c r="W52" s="113"/>
    </row>
    <row r="53" spans="1:23" ht="17.25" hidden="1" customHeight="1" x14ac:dyDescent="0.25">
      <c r="A53" s="161"/>
      <c r="B53" s="162"/>
      <c r="C53" s="162"/>
      <c r="D53" s="162"/>
      <c r="E53" s="162"/>
      <c r="F53" s="162"/>
      <c r="G53" s="162"/>
      <c r="H53" s="162"/>
      <c r="I53" s="162"/>
      <c r="J53" s="162"/>
      <c r="K53" s="162"/>
      <c r="L53" s="162"/>
      <c r="M53" s="162"/>
      <c r="N53" s="169"/>
      <c r="O53" s="85"/>
      <c r="P53" s="171"/>
      <c r="Q53" s="171"/>
      <c r="R53" s="171"/>
      <c r="S53" s="171"/>
      <c r="T53" s="171"/>
      <c r="U53" s="171"/>
      <c r="V53" s="171"/>
      <c r="W53" s="112"/>
    </row>
    <row r="54" spans="1:23" ht="10.5" hidden="1" customHeight="1" x14ac:dyDescent="0.2">
      <c r="A54" s="82"/>
      <c r="B54" s="83"/>
      <c r="C54" s="83"/>
      <c r="D54" s="83"/>
      <c r="E54" s="83"/>
      <c r="F54" s="83"/>
      <c r="G54" s="83"/>
      <c r="H54" s="83"/>
      <c r="I54" s="83"/>
      <c r="J54" s="83"/>
      <c r="K54" s="83"/>
      <c r="L54" s="83"/>
      <c r="M54" s="83"/>
      <c r="N54" s="83"/>
      <c r="O54" s="86"/>
      <c r="P54" s="171"/>
      <c r="Q54" s="171"/>
      <c r="R54" s="171"/>
      <c r="S54" s="171"/>
      <c r="T54" s="171"/>
      <c r="U54" s="171"/>
      <c r="V54" s="171"/>
      <c r="W54" s="112"/>
    </row>
    <row r="55" spans="1:23" ht="33" customHeight="1" x14ac:dyDescent="0.2">
      <c r="A55" s="144"/>
      <c r="B55" s="144"/>
      <c r="C55" s="144"/>
      <c r="D55" s="144"/>
      <c r="E55" s="144"/>
      <c r="F55" s="145" t="s">
        <v>130</v>
      </c>
      <c r="G55" s="146"/>
      <c r="H55" s="146"/>
      <c r="I55" s="146"/>
      <c r="J55" s="145" t="s">
        <v>131</v>
      </c>
      <c r="K55" s="146"/>
      <c r="L55" s="146"/>
      <c r="M55" s="146"/>
      <c r="N55" s="146"/>
      <c r="O55" s="87"/>
      <c r="P55" s="171"/>
      <c r="Q55" s="171"/>
      <c r="R55" s="171"/>
      <c r="S55" s="171"/>
      <c r="T55" s="171"/>
      <c r="U55" s="171"/>
      <c r="V55" s="171"/>
      <c r="W55" s="112"/>
    </row>
    <row r="56" spans="1:23" ht="18" customHeight="1" x14ac:dyDescent="0.2">
      <c r="A56" s="148" t="s">
        <v>1</v>
      </c>
      <c r="B56" s="148"/>
      <c r="C56" s="148"/>
      <c r="D56" s="148"/>
      <c r="E56" s="165"/>
      <c r="F56" s="91"/>
      <c r="G56" s="136">
        <f>'In-State Budget'!$C$19</f>
        <v>1224</v>
      </c>
      <c r="H56" s="136"/>
      <c r="I56" s="92"/>
      <c r="J56" s="93"/>
      <c r="K56" s="136">
        <f>'Out-Of-State Budget'!$C$19</f>
        <v>1377</v>
      </c>
      <c r="L56" s="136"/>
      <c r="M56" s="136"/>
      <c r="N56" s="94"/>
      <c r="O56" s="88"/>
      <c r="P56" s="171"/>
      <c r="Q56" s="171"/>
      <c r="R56" s="171"/>
      <c r="S56" s="171"/>
      <c r="T56" s="171"/>
      <c r="U56" s="171"/>
      <c r="V56" s="171"/>
      <c r="W56" s="112"/>
    </row>
    <row r="57" spans="1:23" ht="18" customHeight="1" x14ac:dyDescent="0.2">
      <c r="A57" s="147" t="s">
        <v>2</v>
      </c>
      <c r="B57" s="147"/>
      <c r="C57" s="147"/>
      <c r="D57" s="147"/>
      <c r="E57" s="173"/>
      <c r="F57" s="95"/>
      <c r="G57" s="174">
        <f>'In-State Budget'!$D$19</f>
        <v>459</v>
      </c>
      <c r="H57" s="174"/>
      <c r="I57" s="96"/>
      <c r="J57" s="95"/>
      <c r="K57" s="174">
        <f>'Out-Of-State Budget'!$D$19</f>
        <v>459</v>
      </c>
      <c r="L57" s="174"/>
      <c r="M57" s="174"/>
      <c r="N57" s="96"/>
      <c r="O57" s="89"/>
      <c r="P57" s="171"/>
      <c r="Q57" s="171"/>
      <c r="R57" s="171"/>
      <c r="S57" s="171"/>
      <c r="T57" s="171"/>
      <c r="U57" s="171"/>
      <c r="V57" s="171"/>
      <c r="W57" s="112"/>
    </row>
    <row r="58" spans="1:23" ht="18" customHeight="1" x14ac:dyDescent="0.2">
      <c r="A58" s="148" t="s">
        <v>3</v>
      </c>
      <c r="B58" s="148"/>
      <c r="C58" s="148"/>
      <c r="D58" s="148"/>
      <c r="E58" s="148"/>
      <c r="F58" s="81"/>
      <c r="G58" s="172">
        <f>'In-State Budget'!$E$19</f>
        <v>780</v>
      </c>
      <c r="H58" s="172"/>
      <c r="I58" s="81"/>
      <c r="J58" s="93"/>
      <c r="K58" s="136">
        <f>'Out-Of-State Budget'!$E$19</f>
        <v>780</v>
      </c>
      <c r="L58" s="136"/>
      <c r="M58" s="136"/>
      <c r="N58" s="94"/>
      <c r="O58" s="89"/>
      <c r="P58" s="171"/>
      <c r="Q58" s="171"/>
      <c r="R58" s="171"/>
      <c r="S58" s="171"/>
      <c r="T58" s="171"/>
      <c r="U58" s="171"/>
      <c r="V58" s="171"/>
      <c r="W58" s="112"/>
    </row>
    <row r="59" spans="1:23" ht="18" customHeight="1" x14ac:dyDescent="0.2">
      <c r="A59" s="147" t="s">
        <v>37</v>
      </c>
      <c r="B59" s="147"/>
      <c r="C59" s="147"/>
      <c r="D59" s="147"/>
      <c r="E59" s="173"/>
      <c r="F59" s="95"/>
      <c r="G59" s="174">
        <f>'In-State Budget'!$F$19</f>
        <v>3117</v>
      </c>
      <c r="H59" s="174"/>
      <c r="I59" s="96"/>
      <c r="J59" s="95"/>
      <c r="K59" s="174">
        <f>'Out-Of-State Budget'!$F$19</f>
        <v>3117</v>
      </c>
      <c r="L59" s="174"/>
      <c r="M59" s="174"/>
      <c r="N59" s="96"/>
      <c r="O59" s="89"/>
      <c r="P59" s="171"/>
      <c r="Q59" s="171"/>
      <c r="R59" s="171"/>
      <c r="S59" s="171"/>
      <c r="T59" s="171"/>
      <c r="U59" s="171"/>
      <c r="V59" s="171"/>
      <c r="W59" s="112"/>
    </row>
    <row r="60" spans="1:23" ht="18" customHeight="1" x14ac:dyDescent="0.2">
      <c r="A60" s="148" t="s">
        <v>22</v>
      </c>
      <c r="B60" s="148"/>
      <c r="C60" s="148"/>
      <c r="D60" s="148"/>
      <c r="E60" s="148"/>
      <c r="F60" s="81"/>
      <c r="G60" s="172">
        <f>'In-State Budget'!$H$19</f>
        <v>603</v>
      </c>
      <c r="H60" s="172"/>
      <c r="I60" s="81"/>
      <c r="J60" s="93"/>
      <c r="K60" s="136">
        <f>'Out-Of-State Budget'!$H$19</f>
        <v>603</v>
      </c>
      <c r="L60" s="136"/>
      <c r="M60" s="136"/>
      <c r="N60" s="94"/>
      <c r="O60" s="89"/>
      <c r="P60" s="171"/>
      <c r="Q60" s="171"/>
      <c r="R60" s="171"/>
      <c r="S60" s="171"/>
      <c r="T60" s="171"/>
      <c r="U60" s="171"/>
      <c r="V60" s="171"/>
      <c r="W60" s="112"/>
    </row>
    <row r="61" spans="1:23" ht="20.25" customHeight="1" x14ac:dyDescent="0.2">
      <c r="A61" s="164" t="s">
        <v>5</v>
      </c>
      <c r="B61" s="164"/>
      <c r="C61" s="164"/>
      <c r="D61" s="164"/>
      <c r="E61" s="178"/>
      <c r="F61" s="97"/>
      <c r="G61" s="138">
        <f>'In-State Budget'!$I$19</f>
        <v>6183</v>
      </c>
      <c r="H61" s="138"/>
      <c r="I61" s="98"/>
      <c r="J61" s="97"/>
      <c r="K61" s="138">
        <f>'Out-Of-State Budget'!$I$19</f>
        <v>6336</v>
      </c>
      <c r="L61" s="138"/>
      <c r="M61" s="138"/>
      <c r="N61" s="98"/>
      <c r="O61" s="90"/>
      <c r="P61" s="171"/>
      <c r="Q61" s="171"/>
      <c r="R61" s="171"/>
      <c r="S61" s="171"/>
      <c r="T61" s="171"/>
      <c r="U61" s="171"/>
      <c r="V61" s="171"/>
      <c r="W61" s="112"/>
    </row>
    <row r="62" spans="1:23" ht="42.75" customHeight="1" x14ac:dyDescent="0.2">
      <c r="P62" s="171"/>
      <c r="Q62" s="171"/>
      <c r="R62" s="171"/>
      <c r="S62" s="171"/>
      <c r="T62" s="171"/>
      <c r="U62" s="171"/>
      <c r="V62" s="171"/>
      <c r="W62" s="112"/>
    </row>
    <row r="63" spans="1:23" ht="18" customHeight="1" x14ac:dyDescent="0.2">
      <c r="P63" s="171"/>
      <c r="Q63" s="171"/>
      <c r="R63" s="171"/>
      <c r="S63" s="171"/>
      <c r="T63" s="171"/>
      <c r="U63" s="171"/>
      <c r="V63" s="171"/>
      <c r="W63" s="112"/>
    </row>
    <row r="64" spans="1:23" ht="19.5" customHeight="1" x14ac:dyDescent="0.2">
      <c r="P64" s="177" t="s">
        <v>128</v>
      </c>
      <c r="Q64" s="177"/>
      <c r="R64" s="177"/>
      <c r="S64" s="177"/>
      <c r="T64" s="177"/>
      <c r="U64" s="177"/>
      <c r="V64" s="177"/>
      <c r="W64" s="112"/>
    </row>
  </sheetData>
  <mergeCells count="149">
    <mergeCell ref="P64:V64"/>
    <mergeCell ref="A61:E61"/>
    <mergeCell ref="G61:H61"/>
    <mergeCell ref="K61:M61"/>
    <mergeCell ref="A60:E60"/>
    <mergeCell ref="G60:H60"/>
    <mergeCell ref="K60:M60"/>
    <mergeCell ref="A59:E59"/>
    <mergeCell ref="G59:H59"/>
    <mergeCell ref="K59:M59"/>
    <mergeCell ref="A50:E50"/>
    <mergeCell ref="G50:H50"/>
    <mergeCell ref="K50:M50"/>
    <mergeCell ref="P50:Q50"/>
    <mergeCell ref="T50:U50"/>
    <mergeCell ref="A49:E49"/>
    <mergeCell ref="G49:H49"/>
    <mergeCell ref="K49:M49"/>
    <mergeCell ref="P49:Q49"/>
    <mergeCell ref="T49:U49"/>
    <mergeCell ref="A52:N52"/>
    <mergeCell ref="A53:N53"/>
    <mergeCell ref="P52:V63"/>
    <mergeCell ref="A58:E58"/>
    <mergeCell ref="G58:H58"/>
    <mergeCell ref="K58:M58"/>
    <mergeCell ref="A57:E57"/>
    <mergeCell ref="G57:H57"/>
    <mergeCell ref="K57:M57"/>
    <mergeCell ref="A56:E56"/>
    <mergeCell ref="G56:H56"/>
    <mergeCell ref="K56:M56"/>
    <mergeCell ref="A55:E55"/>
    <mergeCell ref="F55:I55"/>
    <mergeCell ref="J55:N55"/>
    <mergeCell ref="T46:U46"/>
    <mergeCell ref="A45:E45"/>
    <mergeCell ref="G45:H45"/>
    <mergeCell ref="K45:M45"/>
    <mergeCell ref="P45:Q45"/>
    <mergeCell ref="T45:U45"/>
    <mergeCell ref="A48:E48"/>
    <mergeCell ref="G48:H48"/>
    <mergeCell ref="K48:M48"/>
    <mergeCell ref="P48:Q48"/>
    <mergeCell ref="T48:U48"/>
    <mergeCell ref="A47:E47"/>
    <mergeCell ref="G47:H47"/>
    <mergeCell ref="K47:M47"/>
    <mergeCell ref="P47:Q47"/>
    <mergeCell ref="T47:U47"/>
    <mergeCell ref="G35:H35"/>
    <mergeCell ref="G36:H36"/>
    <mergeCell ref="G37:H37"/>
    <mergeCell ref="G38:H38"/>
    <mergeCell ref="G39:H39"/>
    <mergeCell ref="A46:E46"/>
    <mergeCell ref="G46:H46"/>
    <mergeCell ref="K46:M46"/>
    <mergeCell ref="P46:Q46"/>
    <mergeCell ref="H17:O17"/>
    <mergeCell ref="P17:V17"/>
    <mergeCell ref="A18:G18"/>
    <mergeCell ref="A19:G19"/>
    <mergeCell ref="H18:O18"/>
    <mergeCell ref="A43:V43"/>
    <mergeCell ref="A44:E44"/>
    <mergeCell ref="F44:I44"/>
    <mergeCell ref="J44:N44"/>
    <mergeCell ref="O44:R44"/>
    <mergeCell ref="S44:V44"/>
    <mergeCell ref="A28:V28"/>
    <mergeCell ref="A30:V30"/>
    <mergeCell ref="A31:V31"/>
    <mergeCell ref="A41:V41"/>
    <mergeCell ref="A42:V42"/>
    <mergeCell ref="A38:E38"/>
    <mergeCell ref="A39:E39"/>
    <mergeCell ref="A36:E36"/>
    <mergeCell ref="A37:E37"/>
    <mergeCell ref="A34:E34"/>
    <mergeCell ref="A35:E35"/>
    <mergeCell ref="K39:M39"/>
    <mergeCell ref="G34:H34"/>
    <mergeCell ref="A21:G21"/>
    <mergeCell ref="A22:G22"/>
    <mergeCell ref="A23:G23"/>
    <mergeCell ref="A24:G24"/>
    <mergeCell ref="A25:G25"/>
    <mergeCell ref="A2:V2"/>
    <mergeCell ref="A3:V3"/>
    <mergeCell ref="F5:K5"/>
    <mergeCell ref="L5:Q5"/>
    <mergeCell ref="F6:K6"/>
    <mergeCell ref="L6:Q6"/>
    <mergeCell ref="A20:G20"/>
    <mergeCell ref="L7:Q7"/>
    <mergeCell ref="L8:Q8"/>
    <mergeCell ref="L9:Q9"/>
    <mergeCell ref="A11:V11"/>
    <mergeCell ref="A14:V14"/>
    <mergeCell ref="A16:G16"/>
    <mergeCell ref="H16:O16"/>
    <mergeCell ref="P16:V16"/>
    <mergeCell ref="F7:K7"/>
    <mergeCell ref="F8:K8"/>
    <mergeCell ref="F9:K9"/>
    <mergeCell ref="A17:G17"/>
    <mergeCell ref="P22:V22"/>
    <mergeCell ref="P21:V21"/>
    <mergeCell ref="P20:V20"/>
    <mergeCell ref="P19:V19"/>
    <mergeCell ref="P18:V18"/>
    <mergeCell ref="A32:V32"/>
    <mergeCell ref="A33:E33"/>
    <mergeCell ref="F33:I33"/>
    <mergeCell ref="J33:N33"/>
    <mergeCell ref="O33:R33"/>
    <mergeCell ref="S33:V33"/>
    <mergeCell ref="A26:G26"/>
    <mergeCell ref="H26:O26"/>
    <mergeCell ref="P26:V26"/>
    <mergeCell ref="H23:O23"/>
    <mergeCell ref="H24:O24"/>
    <mergeCell ref="H25:O25"/>
    <mergeCell ref="P25:V25"/>
    <mergeCell ref="P24:V24"/>
    <mergeCell ref="P23:V23"/>
    <mergeCell ref="H19:O19"/>
    <mergeCell ref="H20:O20"/>
    <mergeCell ref="H21:O21"/>
    <mergeCell ref="H22:O22"/>
    <mergeCell ref="K34:M34"/>
    <mergeCell ref="K35:M35"/>
    <mergeCell ref="K36:M36"/>
    <mergeCell ref="K37:M37"/>
    <mergeCell ref="K38:M38"/>
    <mergeCell ref="T39:U39"/>
    <mergeCell ref="P34:Q34"/>
    <mergeCell ref="P35:Q35"/>
    <mergeCell ref="P36:Q36"/>
    <mergeCell ref="P37:Q37"/>
    <mergeCell ref="P38:Q38"/>
    <mergeCell ref="P39:Q39"/>
    <mergeCell ref="T34:U34"/>
    <mergeCell ref="T35:U35"/>
    <mergeCell ref="T36:U36"/>
    <mergeCell ref="T37:U37"/>
    <mergeCell ref="T38:U38"/>
  </mergeCells>
  <hyperlinks>
    <hyperlink ref="P64:V64" r:id="rId1" display="Barton’s Published Cost per Credit Hour" xr:uid="{B6140E38-2B28-42D7-9A22-F2C825963D02}"/>
  </hyperlinks>
  <pageMargins left="0.5" right="0.45" top="0.5" bottom="0.5" header="0.3" footer="0.3"/>
  <pageSetup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COA Information</vt:lpstr>
      <vt:lpstr>In-State Budget</vt:lpstr>
      <vt:lpstr>Out-Of-State Budget</vt:lpstr>
      <vt:lpstr>Prorations</vt:lpstr>
      <vt:lpstr>Non-Standard Components</vt:lpstr>
      <vt:lpstr>SCP - Pell COA</vt:lpstr>
      <vt:lpstr>Student Facing COA</vt:lpstr>
    </vt:vector>
  </TitlesOfParts>
  <Company>Barton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PerkinsM</dc:creator>
  <cp:lastModifiedBy>DeWerff, Kaitlin</cp:lastModifiedBy>
  <cp:lastPrinted>2026-01-29T15:33:10Z</cp:lastPrinted>
  <dcterms:created xsi:type="dcterms:W3CDTF">2010-03-04T19:29:23Z</dcterms:created>
  <dcterms:modified xsi:type="dcterms:W3CDTF">2026-01-29T15:38:20Z</dcterms:modified>
</cp:coreProperties>
</file>